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n\Desktop\"/>
    </mc:Choice>
  </mc:AlternateContent>
  <bookViews>
    <workbookView xWindow="0" yWindow="0" windowWidth="28800" windowHeight="13020"/>
  </bookViews>
  <sheets>
    <sheet name="Budgetproposition" sheetId="1" r:id="rId1"/>
    <sheet name="GoT" sheetId="2" r:id="rId2"/>
    <sheet name="Medlemsverksamhet" sheetId="3" r:id="rId3"/>
    <sheet name="Föreningslokaler" sheetId="11" r:id="rId4"/>
    <sheet name="Föreningsprofilprodukter" sheetId="8" r:id="rId5"/>
    <sheet name="Uppsättning" sheetId="4" r:id="rId6"/>
    <sheet name="Medlemsavgift" sheetId="9" r:id="rId7"/>
    <sheet name="Administration" sheetId="5" r:id="rId8"/>
    <sheet name="SpexM" sheetId="6" r:id="rId9"/>
    <sheet name="LUS" sheetId="7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7" i="1" s="1"/>
  <c r="F24" i="1"/>
  <c r="D24" i="1"/>
  <c r="D12" i="1"/>
  <c r="D11" i="1"/>
  <c r="D14" i="1" s="1"/>
  <c r="C25" i="1"/>
  <c r="C12" i="1"/>
  <c r="F16" i="7"/>
  <c r="F6" i="7"/>
  <c r="F13" i="7"/>
  <c r="C24" i="1"/>
  <c r="C11" i="1"/>
  <c r="F24" i="6"/>
  <c r="F11" i="6"/>
  <c r="F29" i="5"/>
  <c r="F10" i="5"/>
  <c r="F7" i="9"/>
  <c r="F16" i="4"/>
  <c r="F8" i="4"/>
  <c r="F15" i="8"/>
  <c r="F8" i="8"/>
  <c r="F16" i="11"/>
  <c r="F28" i="3"/>
  <c r="F14" i="3"/>
  <c r="E13" i="7"/>
  <c r="E16" i="7" s="1"/>
  <c r="E6" i="7"/>
  <c r="D13" i="7"/>
  <c r="D16" i="7" s="1"/>
  <c r="C13" i="7"/>
  <c r="F11" i="7"/>
  <c r="F10" i="7"/>
  <c r="F9" i="7"/>
  <c r="D6" i="7"/>
  <c r="C6" i="7"/>
  <c r="F4" i="7"/>
  <c r="F27" i="6"/>
  <c r="F31" i="3"/>
  <c r="F18" i="3"/>
  <c r="F21" i="3"/>
  <c r="F22" i="6"/>
  <c r="F20" i="6"/>
  <c r="F18" i="6"/>
  <c r="F17" i="6"/>
  <c r="F16" i="6"/>
  <c r="F15" i="6"/>
  <c r="F14" i="6"/>
  <c r="F9" i="6"/>
  <c r="F7" i="6"/>
  <c r="F6" i="6"/>
  <c r="F5" i="6"/>
  <c r="F4" i="6"/>
  <c r="E24" i="6"/>
  <c r="E11" i="6"/>
  <c r="F22" i="3"/>
  <c r="F9" i="3"/>
  <c r="D24" i="6"/>
  <c r="C24" i="6"/>
  <c r="D11" i="6"/>
  <c r="C11" i="6"/>
  <c r="F20" i="5"/>
  <c r="D10" i="1"/>
  <c r="C23" i="1"/>
  <c r="C10" i="1"/>
  <c r="F15" i="5"/>
  <c r="F14" i="5"/>
  <c r="F13" i="5"/>
  <c r="E29" i="5"/>
  <c r="E10" i="5"/>
  <c r="D29" i="5"/>
  <c r="D23" i="1" s="1"/>
  <c r="C29" i="5"/>
  <c r="C32" i="5" s="1"/>
  <c r="F27" i="5"/>
  <c r="F26" i="5"/>
  <c r="F25" i="5"/>
  <c r="F23" i="5"/>
  <c r="F22" i="5"/>
  <c r="F19" i="5"/>
  <c r="F18" i="5"/>
  <c r="F17" i="5"/>
  <c r="D10" i="5"/>
  <c r="C10" i="5"/>
  <c r="F8" i="5"/>
  <c r="F5" i="5"/>
  <c r="D22" i="1"/>
  <c r="D9" i="1"/>
  <c r="C22" i="1"/>
  <c r="C9" i="1"/>
  <c r="E14" i="9"/>
  <c r="E11" i="9"/>
  <c r="E7" i="9"/>
  <c r="F11" i="9"/>
  <c r="D11" i="9"/>
  <c r="C11" i="9"/>
  <c r="C14" i="9" s="1"/>
  <c r="D7" i="9"/>
  <c r="C7" i="9"/>
  <c r="F5" i="9"/>
  <c r="F4" i="9"/>
  <c r="D21" i="1"/>
  <c r="D8" i="1"/>
  <c r="C21" i="1"/>
  <c r="C8" i="1"/>
  <c r="C6" i="4"/>
  <c r="D16" i="4"/>
  <c r="E6" i="4"/>
  <c r="F6" i="4" s="1"/>
  <c r="E16" i="4"/>
  <c r="C16" i="4"/>
  <c r="F14" i="4"/>
  <c r="F13" i="4"/>
  <c r="F12" i="4"/>
  <c r="F11" i="4"/>
  <c r="D8" i="4"/>
  <c r="C8" i="4"/>
  <c r="F4" i="4"/>
  <c r="D20" i="1"/>
  <c r="D7" i="1"/>
  <c r="C20" i="1"/>
  <c r="C7" i="1"/>
  <c r="F18" i="8"/>
  <c r="F5" i="8"/>
  <c r="E15" i="8"/>
  <c r="E8" i="8"/>
  <c r="E18" i="8" s="1"/>
  <c r="D15" i="8"/>
  <c r="D18" i="8" s="1"/>
  <c r="C15" i="8"/>
  <c r="F11" i="8"/>
  <c r="D8" i="8"/>
  <c r="C8" i="8"/>
  <c r="F4" i="8"/>
  <c r="C17" i="1"/>
  <c r="C4" i="1"/>
  <c r="C6" i="1"/>
  <c r="C19" i="1"/>
  <c r="D19" i="1"/>
  <c r="D6" i="1"/>
  <c r="C7" i="11"/>
  <c r="E16" i="11"/>
  <c r="E19" i="11" s="1"/>
  <c r="D16" i="11"/>
  <c r="D19" i="11" s="1"/>
  <c r="C16" i="11"/>
  <c r="F12" i="11"/>
  <c r="F11" i="11"/>
  <c r="F10" i="11"/>
  <c r="F25" i="3"/>
  <c r="F26" i="3"/>
  <c r="F24" i="3"/>
  <c r="F23" i="3"/>
  <c r="F17" i="3"/>
  <c r="F19" i="3"/>
  <c r="F20" i="3"/>
  <c r="F10" i="3"/>
  <c r="F12" i="3"/>
  <c r="F11" i="3"/>
  <c r="F8" i="3"/>
  <c r="F7" i="3"/>
  <c r="F6" i="3"/>
  <c r="F5" i="3"/>
  <c r="F4" i="3"/>
  <c r="C27" i="1" l="1"/>
  <c r="C16" i="7"/>
  <c r="F19" i="11"/>
  <c r="C27" i="6"/>
  <c r="E27" i="6"/>
  <c r="D27" i="6"/>
  <c r="D32" i="5"/>
  <c r="F32" i="5" s="1"/>
  <c r="E32" i="5"/>
  <c r="D14" i="9"/>
  <c r="F14" i="9"/>
  <c r="E8" i="4"/>
  <c r="E19" i="4" s="1"/>
  <c r="D19" i="4"/>
  <c r="C19" i="4"/>
  <c r="C18" i="8"/>
  <c r="C19" i="11"/>
  <c r="F19" i="4" l="1"/>
  <c r="C28" i="3"/>
  <c r="C18" i="1" s="1"/>
  <c r="D28" i="3"/>
  <c r="D18" i="1" s="1"/>
  <c r="E28" i="3"/>
  <c r="C14" i="3"/>
  <c r="C5" i="1" s="1"/>
  <c r="C14" i="1" s="1"/>
  <c r="C31" i="1" s="1"/>
  <c r="D14" i="3"/>
  <c r="E14" i="3"/>
  <c r="D17" i="1"/>
  <c r="D4" i="1"/>
  <c r="D11" i="2"/>
  <c r="D6" i="2"/>
  <c r="D14" i="2" s="1"/>
  <c r="F14" i="2" s="1"/>
  <c r="C11" i="2"/>
  <c r="C14" i="2"/>
  <c r="F4" i="2"/>
  <c r="F6" i="2"/>
  <c r="C6" i="2"/>
  <c r="E14" i="2"/>
  <c r="E11" i="2"/>
  <c r="F9" i="2"/>
  <c r="F11" i="2" s="1"/>
  <c r="D31" i="3" l="1"/>
  <c r="D5" i="1"/>
  <c r="F5" i="1" s="1"/>
  <c r="E31" i="3"/>
  <c r="C31" i="3"/>
  <c r="E14" i="1"/>
  <c r="F4" i="1"/>
  <c r="F7" i="1"/>
  <c r="F8" i="1"/>
  <c r="F9" i="1"/>
  <c r="F10" i="1"/>
  <c r="F12" i="1"/>
  <c r="F17" i="1"/>
  <c r="F18" i="1"/>
  <c r="F19" i="1"/>
  <c r="F20" i="1"/>
  <c r="F21" i="1"/>
  <c r="F23" i="1"/>
  <c r="F25" i="1"/>
  <c r="E27" i="1"/>
  <c r="E31" i="1" s="1"/>
  <c r="F14" i="1" l="1"/>
  <c r="F27" i="1"/>
  <c r="D31" i="1" l="1"/>
  <c r="F31" i="1"/>
</calcChain>
</file>

<file path=xl/comments1.xml><?xml version="1.0" encoding="utf-8"?>
<comments xmlns="http://schemas.openxmlformats.org/spreadsheetml/2006/main">
  <authors>
    <author>Jinshu Pan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Jinshu Pan:</t>
        </r>
        <r>
          <rPr>
            <sz val="9"/>
            <color indexed="81"/>
            <rFont val="Tahoma"/>
            <family val="2"/>
          </rPr>
          <t xml:space="preserve">
Dom kommer tillbaka 2019
</t>
        </r>
      </text>
    </comment>
  </commentList>
</comments>
</file>

<file path=xl/comments2.xml><?xml version="1.0" encoding="utf-8"?>
<comments xmlns="http://schemas.openxmlformats.org/spreadsheetml/2006/main">
  <authors>
    <author>Jinshu Pan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 xml:space="preserve">Jinshu Pan:
</t>
        </r>
        <r>
          <rPr>
            <sz val="9"/>
            <color indexed="81"/>
            <rFont val="Tahoma"/>
            <family val="2"/>
          </rPr>
          <t>Ska skrivas av 2800kr vid årets slut.</t>
        </r>
      </text>
    </comment>
  </commentList>
</comments>
</file>

<file path=xl/comments3.xml><?xml version="1.0" encoding="utf-8"?>
<comments xmlns="http://schemas.openxmlformats.org/spreadsheetml/2006/main">
  <authors>
    <author>Jinshu Pan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Jinshu Pan:</t>
        </r>
        <r>
          <rPr>
            <sz val="9"/>
            <color indexed="81"/>
            <rFont val="Tahoma"/>
            <family val="2"/>
          </rPr>
          <t xml:space="preserve">
Julfesten ske samma dag som årsmötet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Jinshu Pan:</t>
        </r>
        <r>
          <rPr>
            <sz val="9"/>
            <color indexed="81"/>
            <rFont val="Tahoma"/>
            <family val="2"/>
          </rPr>
          <t xml:space="preserve">
Har inte inträffat ännu</t>
        </r>
      </text>
    </comment>
  </commentList>
</comments>
</file>

<file path=xl/sharedStrings.xml><?xml version="1.0" encoding="utf-8"?>
<sst xmlns="http://schemas.openxmlformats.org/spreadsheetml/2006/main" count="211" uniqueCount="90">
  <si>
    <t>Resultat:</t>
  </si>
  <si>
    <t>Summan, kostander:</t>
  </si>
  <si>
    <t>LUS-fond</t>
  </si>
  <si>
    <t>Administration</t>
  </si>
  <si>
    <t>Medlemsavgifter</t>
  </si>
  <si>
    <t>Uppsättning</t>
  </si>
  <si>
    <t>Föreningsprofilprodukter</t>
  </si>
  <si>
    <t>Föreningslokaler</t>
  </si>
  <si>
    <t>Medlemsverksamhet</t>
  </si>
  <si>
    <t>Gyckel och Toastning</t>
  </si>
  <si>
    <t>Kostnader</t>
  </si>
  <si>
    <t>Summan, intäkter:</t>
  </si>
  <si>
    <t>Intäkter</t>
  </si>
  <si>
    <t>Budget 2018</t>
  </si>
  <si>
    <t>Budgetproposition</t>
  </si>
  <si>
    <t>Budget 2019</t>
  </si>
  <si>
    <t>Prel. utfall 2018</t>
  </si>
  <si>
    <t>Skillnad mot budget-18</t>
  </si>
  <si>
    <t>Spexmästeri</t>
  </si>
  <si>
    <t>Gyckel och toastning</t>
  </si>
  <si>
    <t>Summan, Intäkter:</t>
  </si>
  <si>
    <t>Gyckel och toast-ersättning</t>
  </si>
  <si>
    <t>Summan, kostnader:</t>
  </si>
  <si>
    <t>Punschprovning</t>
  </si>
  <si>
    <t>Höstfesten</t>
  </si>
  <si>
    <t>Vårgrillning</t>
  </si>
  <si>
    <t>Afterwork</t>
  </si>
  <si>
    <t>Julfesten</t>
  </si>
  <si>
    <t>Bankett</t>
  </si>
  <si>
    <t>-</t>
  </si>
  <si>
    <t>Kadaverlunch</t>
  </si>
  <si>
    <t>Wasafest</t>
  </si>
  <si>
    <t>SMASK</t>
  </si>
  <si>
    <t>Spex-bio</t>
  </si>
  <si>
    <t>Dryckeservering</t>
  </si>
  <si>
    <t>Trivelselkväll(Spex-bio)</t>
  </si>
  <si>
    <t>Föreningsutveckling</t>
  </si>
  <si>
    <t>Dryckesinköp</t>
  </si>
  <si>
    <t>prel. utfall 2018</t>
  </si>
  <si>
    <t>Försäljning</t>
  </si>
  <si>
    <t>Lokaluthyrning</t>
  </si>
  <si>
    <t>Förbrukningsmaterial</t>
  </si>
  <si>
    <t>Förbrukningsinventarier</t>
  </si>
  <si>
    <t>Köksutrustning</t>
  </si>
  <si>
    <t>Lokalutrustning</t>
  </si>
  <si>
    <t>Tröjor</t>
  </si>
  <si>
    <t>Jubileumsbok</t>
  </si>
  <si>
    <t>Märke &amp; pins</t>
  </si>
  <si>
    <t>Fondväggshyra</t>
  </si>
  <si>
    <t>lån till uppsättningen</t>
  </si>
  <si>
    <t>Uppsättningspresent</t>
  </si>
  <si>
    <t>Uppsättningspunsch</t>
  </si>
  <si>
    <t>Resultat Uppsättning + ränta</t>
  </si>
  <si>
    <t>Kilttygsinköp av uppsättning</t>
  </si>
  <si>
    <t>Kilttygsinköp av förening</t>
  </si>
  <si>
    <t>Medlemsavgift</t>
  </si>
  <si>
    <t>Basmedlemskap</t>
  </si>
  <si>
    <t>Augustusmedlemskap</t>
  </si>
  <si>
    <t>Verktyg och inventarier</t>
  </si>
  <si>
    <t>Erhållna gåvor och andra donationer</t>
  </si>
  <si>
    <t xml:space="preserve">Övriga erhållna bidrag </t>
  </si>
  <si>
    <t>Övrigt</t>
  </si>
  <si>
    <t>KH-intäkt</t>
  </si>
  <si>
    <t>Styrelsesammanträden</t>
  </si>
  <si>
    <t>Kontorsmaterial</t>
  </si>
  <si>
    <t>Styrelseöverlämning</t>
  </si>
  <si>
    <t>Valberedningsöverlämning</t>
  </si>
  <si>
    <t>IT-tjänsten</t>
  </si>
  <si>
    <t>Datalagring</t>
  </si>
  <si>
    <t>Bankkostnader</t>
  </si>
  <si>
    <t>Protokoll och utskrifter</t>
  </si>
  <si>
    <t>Avskrivning Fondvägg</t>
  </si>
  <si>
    <t>Avskrivning teknikutrustning</t>
  </si>
  <si>
    <t>Avskrivning verktyg och inventarier</t>
  </si>
  <si>
    <t>KH-ersättning</t>
  </si>
  <si>
    <t xml:space="preserve">Hyrbilskostnader </t>
  </si>
  <si>
    <t>Bilersättning</t>
  </si>
  <si>
    <t>Påskfesten</t>
  </si>
  <si>
    <t>Uppsättningsfester(ca. 5 fester)</t>
  </si>
  <si>
    <t>Teambuilding</t>
  </si>
  <si>
    <t>Prel utfall 2018</t>
  </si>
  <si>
    <t>Backstageinköp</t>
  </si>
  <si>
    <t>Backstageförsäljning</t>
  </si>
  <si>
    <t>Övrigt, f.d. Administration SpexM</t>
  </si>
  <si>
    <t>Söndagsfika</t>
  </si>
  <si>
    <t>LUS</t>
  </si>
  <si>
    <t>LUS-fondinsamling</t>
  </si>
  <si>
    <t>Blommor</t>
  </si>
  <si>
    <t>Ram</t>
  </si>
  <si>
    <t>Diplomtryck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</si>
</sst>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r&quot;;[Red]\-#,##0.00\ &quot;kr&quot;"/>
    <numFmt numFmtId="164" formatCode="#,##0.00\ &quot;kr&quot;"/>
    <numFmt numFmtId="165" formatCode="_-* #,##0.00\ [$kr-41D]_-;\-* #,##0.00\ [$kr-41D]_-;_-* &quot;-&quot;??\ [$kr-41D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3"/>
      <name val="Times New Roman"/>
      <family val="1"/>
    </font>
    <font>
      <b/>
      <sz val="15"/>
      <color theme="3"/>
      <name val="Times New Roman"/>
      <family val="1"/>
    </font>
    <font>
      <sz val="18"/>
      <color theme="3"/>
      <name val="Times New Roman"/>
      <family val="1"/>
    </font>
    <font>
      <b/>
      <sz val="18"/>
      <color theme="3"/>
      <name val="Times New Roman"/>
      <family val="1"/>
    </font>
    <font>
      <i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3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2">
    <xf numFmtId="0" fontId="0" fillId="0" borderId="0" xfId="0"/>
    <xf numFmtId="8" fontId="5" fillId="0" borderId="3" xfId="0" applyNumberFormat="1" applyFont="1" applyBorder="1"/>
    <xf numFmtId="8" fontId="5" fillId="3" borderId="3" xfId="5" applyNumberFormat="1" applyFont="1" applyBorder="1"/>
    <xf numFmtId="0" fontId="6" fillId="0" borderId="3" xfId="3" applyFont="1" applyBorder="1" applyAlignment="1">
      <alignment horizontal="right"/>
    </xf>
    <xf numFmtId="0" fontId="5" fillId="0" borderId="0" xfId="0" applyFont="1"/>
    <xf numFmtId="0" fontId="5" fillId="0" borderId="3" xfId="0" applyNumberFormat="1" applyFont="1" applyBorder="1"/>
    <xf numFmtId="0" fontId="5" fillId="3" borderId="3" xfId="5" applyNumberFormat="1" applyFont="1" applyBorder="1"/>
    <xf numFmtId="0" fontId="5" fillId="0" borderId="3" xfId="0" applyFont="1" applyBorder="1"/>
    <xf numFmtId="165" fontId="5" fillId="3" borderId="3" xfId="5" applyNumberFormat="1" applyFont="1" applyBorder="1"/>
    <xf numFmtId="0" fontId="5" fillId="0" borderId="3" xfId="0" applyFont="1" applyBorder="1" applyAlignment="1">
      <alignment horizontal="right"/>
    </xf>
    <xf numFmtId="0" fontId="5" fillId="0" borderId="0" xfId="0" applyNumberFormat="1" applyFont="1"/>
    <xf numFmtId="0" fontId="5" fillId="3" borderId="0" xfId="5" applyNumberFormat="1" applyFont="1"/>
    <xf numFmtId="165" fontId="5" fillId="3" borderId="0" xfId="5" applyNumberFormat="1" applyFont="1"/>
    <xf numFmtId="0" fontId="5" fillId="0" borderId="0" xfId="0" applyFont="1" applyAlignment="1">
      <alignment horizontal="right"/>
    </xf>
    <xf numFmtId="0" fontId="5" fillId="0" borderId="0" xfId="0" applyFont="1" applyBorder="1"/>
    <xf numFmtId="8" fontId="5" fillId="0" borderId="0" xfId="0" applyNumberFormat="1" applyFont="1"/>
    <xf numFmtId="8" fontId="5" fillId="3" borderId="0" xfId="5" applyNumberFormat="1" applyFont="1"/>
    <xf numFmtId="0" fontId="7" fillId="0" borderId="1" xfId="2" applyFont="1" applyAlignment="1">
      <alignment horizontal="right"/>
    </xf>
    <xf numFmtId="8" fontId="5" fillId="3" borderId="0" xfId="5" applyNumberFormat="1" applyFont="1" applyAlignment="1">
      <alignment horizontal="right"/>
    </xf>
    <xf numFmtId="0" fontId="5" fillId="4" borderId="4" xfId="4" applyNumberFormat="1" applyFont="1" applyFill="1" applyBorder="1" applyAlignment="1">
      <alignment horizontal="center"/>
    </xf>
    <xf numFmtId="0" fontId="5" fillId="3" borderId="4" xfId="5" applyNumberFormat="1" applyFont="1" applyBorder="1" applyAlignment="1">
      <alignment horizontal="center"/>
    </xf>
    <xf numFmtId="0" fontId="5" fillId="4" borderId="4" xfId="4" applyFont="1" applyFill="1" applyBorder="1" applyAlignment="1">
      <alignment horizontal="center"/>
    </xf>
    <xf numFmtId="165" fontId="5" fillId="3" borderId="5" xfId="5" applyNumberFormat="1" applyFont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5" fillId="3" borderId="0" xfId="5" applyFont="1"/>
    <xf numFmtId="0" fontId="5" fillId="3" borderId="3" xfId="5" applyFont="1" applyBorder="1"/>
    <xf numFmtId="0" fontId="6" fillId="0" borderId="0" xfId="3" applyFont="1" applyBorder="1" applyAlignment="1">
      <alignment horizontal="right"/>
    </xf>
    <xf numFmtId="0" fontId="5" fillId="3" borderId="0" xfId="5" applyFont="1" applyBorder="1"/>
    <xf numFmtId="0" fontId="1" fillId="3" borderId="0" xfId="5"/>
    <xf numFmtId="8" fontId="5" fillId="0" borderId="0" xfId="0" applyNumberFormat="1" applyFont="1" applyAlignment="1">
      <alignment horizontal="right"/>
    </xf>
    <xf numFmtId="0" fontId="10" fillId="0" borderId="0" xfId="0" applyFont="1"/>
    <xf numFmtId="0" fontId="10" fillId="0" borderId="3" xfId="0" applyFont="1" applyBorder="1" applyAlignment="1">
      <alignment horizontal="right"/>
    </xf>
    <xf numFmtId="0" fontId="10" fillId="3" borderId="3" xfId="5" applyFont="1" applyBorder="1"/>
    <xf numFmtId="0" fontId="10" fillId="0" borderId="3" xfId="0" applyFont="1" applyBorder="1"/>
    <xf numFmtId="8" fontId="5" fillId="3" borderId="0" xfId="5" applyNumberFormat="1" applyFont="1" applyBorder="1"/>
    <xf numFmtId="8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4" borderId="4" xfId="4" applyNumberFormat="1" applyFont="1" applyFill="1" applyBorder="1" applyAlignment="1"/>
    <xf numFmtId="0" fontId="5" fillId="0" borderId="0" xfId="0" applyFont="1" applyAlignment="1"/>
    <xf numFmtId="8" fontId="5" fillId="0" borderId="0" xfId="0" applyNumberFormat="1" applyFont="1" applyAlignment="1"/>
    <xf numFmtId="0" fontId="5" fillId="0" borderId="3" xfId="0" applyFont="1" applyBorder="1" applyAlignment="1"/>
    <xf numFmtId="8" fontId="5" fillId="0" borderId="3" xfId="0" applyNumberFormat="1" applyFont="1" applyBorder="1" applyAlignment="1"/>
    <xf numFmtId="0" fontId="5" fillId="0" borderId="0" xfId="0" applyFont="1" applyBorder="1" applyAlignment="1"/>
    <xf numFmtId="0" fontId="0" fillId="0" borderId="0" xfId="0" applyAlignment="1"/>
    <xf numFmtId="0" fontId="7" fillId="0" borderId="0" xfId="2" applyFont="1" applyBorder="1" applyAlignment="1">
      <alignment horizontal="right"/>
    </xf>
    <xf numFmtId="0" fontId="13" fillId="5" borderId="1" xfId="1" applyFont="1" applyFill="1" applyBorder="1" applyAlignment="1">
      <alignment horizontal="center"/>
    </xf>
    <xf numFmtId="0" fontId="14" fillId="0" borderId="0" xfId="0" applyFont="1"/>
    <xf numFmtId="8" fontId="5" fillId="0" borderId="8" xfId="0" applyNumberFormat="1" applyFont="1" applyBorder="1"/>
    <xf numFmtId="0" fontId="5" fillId="0" borderId="8" xfId="0" applyFont="1" applyBorder="1"/>
    <xf numFmtId="164" fontId="15" fillId="3" borderId="3" xfId="5" applyNumberFormat="1" applyFont="1" applyBorder="1"/>
  </cellXfs>
  <cellStyles count="6">
    <cellStyle name="20% - Accent1" xfId="4" builtinId="30"/>
    <cellStyle name="40% - Accent1" xfId="5" builtinId="31"/>
    <cellStyle name="Heading 1" xfId="2" builtinId="16"/>
    <cellStyle name="Heading 2" xfId="3" builtinId="1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D26" sqref="D26"/>
    </sheetView>
  </sheetViews>
  <sheetFormatPr defaultRowHeight="15" x14ac:dyDescent="0.25"/>
  <cols>
    <col min="2" max="2" width="23.140625" bestFit="1" customWidth="1"/>
    <col min="3" max="3" width="13.85546875" bestFit="1" customWidth="1"/>
    <col min="4" max="4" width="14.42578125" bestFit="1" customWidth="1"/>
    <col min="5" max="5" width="12.28515625" bestFit="1" customWidth="1"/>
    <col min="6" max="6" width="20.28515625" bestFit="1" customWidth="1"/>
  </cols>
  <sheetData>
    <row r="1" spans="1:6" ht="24" thickBot="1" x14ac:dyDescent="0.4">
      <c r="A1" s="24" t="s">
        <v>14</v>
      </c>
      <c r="B1" s="23"/>
      <c r="C1" s="22" t="s">
        <v>15</v>
      </c>
      <c r="D1" s="21" t="s">
        <v>16</v>
      </c>
      <c r="E1" s="20" t="s">
        <v>13</v>
      </c>
      <c r="F1" s="19" t="s">
        <v>17</v>
      </c>
    </row>
    <row r="2" spans="1:6" x14ac:dyDescent="0.25">
      <c r="A2" s="4"/>
      <c r="B2" s="13"/>
      <c r="C2" s="12"/>
      <c r="D2" s="4"/>
      <c r="E2" s="11"/>
      <c r="F2" s="10"/>
    </row>
    <row r="3" spans="1:6" ht="20.25" thickBot="1" x14ac:dyDescent="0.35">
      <c r="A3" s="4"/>
      <c r="B3" s="17" t="s">
        <v>12</v>
      </c>
      <c r="C3" s="12"/>
      <c r="D3" s="4"/>
      <c r="E3" s="11"/>
      <c r="F3" s="10"/>
    </row>
    <row r="4" spans="1:6" ht="15.75" thickTop="1" x14ac:dyDescent="0.25">
      <c r="A4" s="4"/>
      <c r="B4" s="13" t="s">
        <v>9</v>
      </c>
      <c r="C4" s="18">
        <f>SUM(GoT!C6)</f>
        <v>5000</v>
      </c>
      <c r="D4" s="15">
        <f>SUM(GoT!D6)</f>
        <v>0</v>
      </c>
      <c r="E4" s="16">
        <v>15000</v>
      </c>
      <c r="F4" s="15">
        <f>SUM(D4-E4)</f>
        <v>-15000</v>
      </c>
    </row>
    <row r="5" spans="1:6" x14ac:dyDescent="0.25">
      <c r="A5" s="4"/>
      <c r="B5" s="13" t="s">
        <v>8</v>
      </c>
      <c r="C5" s="18">
        <f>SUM(Medlemsverksamhet!C14)</f>
        <v>87800</v>
      </c>
      <c r="D5" s="15">
        <f>SUM(Medlemsverksamhet!D14)</f>
        <v>78190</v>
      </c>
      <c r="E5" s="16">
        <v>107500</v>
      </c>
      <c r="F5" s="15">
        <f>SUM(D5-E5)</f>
        <v>-29310</v>
      </c>
    </row>
    <row r="6" spans="1:6" x14ac:dyDescent="0.25">
      <c r="A6" s="4"/>
      <c r="B6" s="13" t="s">
        <v>7</v>
      </c>
      <c r="C6" s="18">
        <f>SUM(Föreningslokaler!C7)</f>
        <v>0</v>
      </c>
      <c r="D6" s="15">
        <f>SUM(Föreningslokaler!D7)</f>
        <v>0</v>
      </c>
      <c r="E6" s="16">
        <v>0</v>
      </c>
      <c r="F6" s="15">
        <v>0</v>
      </c>
    </row>
    <row r="7" spans="1:6" x14ac:dyDescent="0.25">
      <c r="A7" s="4"/>
      <c r="B7" s="13" t="s">
        <v>6</v>
      </c>
      <c r="C7" s="18">
        <f>SUM(Föreningsprofilprodukter!C8)</f>
        <v>5000</v>
      </c>
      <c r="D7" s="15">
        <f>SUM(Föreningsprofilprodukter!D8)</f>
        <v>2970</v>
      </c>
      <c r="E7" s="16">
        <v>7500</v>
      </c>
      <c r="F7" s="15">
        <f>SUM(D7-E7)</f>
        <v>-4530</v>
      </c>
    </row>
    <row r="8" spans="1:6" x14ac:dyDescent="0.25">
      <c r="A8" s="4"/>
      <c r="B8" s="13" t="s">
        <v>5</v>
      </c>
      <c r="C8" s="18">
        <f>SUM(Uppsättning!C8)</f>
        <v>45800</v>
      </c>
      <c r="D8" s="15">
        <f>SUM(Uppsättning!D8)</f>
        <v>98333.64</v>
      </c>
      <c r="E8" s="16">
        <v>40150</v>
      </c>
      <c r="F8" s="15">
        <f>SUM(D8-E8)</f>
        <v>58183.64</v>
      </c>
    </row>
    <row r="9" spans="1:6" x14ac:dyDescent="0.25">
      <c r="A9" s="4"/>
      <c r="B9" s="13" t="s">
        <v>4</v>
      </c>
      <c r="C9" s="18">
        <f>SUM(Medlemsavgift!C7)</f>
        <v>12000</v>
      </c>
      <c r="D9" s="15">
        <f>SUM(Medlemsavgift!D7)</f>
        <v>10050</v>
      </c>
      <c r="E9" s="16">
        <v>13000</v>
      </c>
      <c r="F9" s="15">
        <f>SUM(D9-E9)</f>
        <v>-2950</v>
      </c>
    </row>
    <row r="10" spans="1:6" x14ac:dyDescent="0.25">
      <c r="A10" s="4"/>
      <c r="B10" s="13" t="s">
        <v>3</v>
      </c>
      <c r="C10" s="18">
        <f>SUM(Administration!C10)</f>
        <v>0</v>
      </c>
      <c r="D10" s="15">
        <f>SUM(Administration!D10)</f>
        <v>9723</v>
      </c>
      <c r="E10" s="16">
        <v>0</v>
      </c>
      <c r="F10" s="15">
        <f>SUM(D10-E10)</f>
        <v>9723</v>
      </c>
    </row>
    <row r="11" spans="1:6" x14ac:dyDescent="0.25">
      <c r="A11" s="4"/>
      <c r="B11" s="13" t="s">
        <v>18</v>
      </c>
      <c r="C11" s="18">
        <f>SUM(SpexM!C11)</f>
        <v>39500</v>
      </c>
      <c r="D11" s="15">
        <f>SUM(SpexM!D11)</f>
        <v>24060.7</v>
      </c>
      <c r="E11" s="16">
        <v>42500</v>
      </c>
      <c r="F11" s="15"/>
    </row>
    <row r="12" spans="1:6" x14ac:dyDescent="0.25">
      <c r="A12" s="4"/>
      <c r="B12" s="13" t="s">
        <v>2</v>
      </c>
      <c r="C12" s="18">
        <f>SUM(LUS!C6)</f>
        <v>1500</v>
      </c>
      <c r="D12" s="15">
        <f>SUM(LUS!D6)</f>
        <v>1860.18</v>
      </c>
      <c r="E12" s="16">
        <v>1000</v>
      </c>
      <c r="F12" s="15">
        <f>SUM(D12-E12)</f>
        <v>860.18000000000006</v>
      </c>
    </row>
    <row r="13" spans="1:6" x14ac:dyDescent="0.25">
      <c r="A13" s="4"/>
      <c r="B13" s="9"/>
      <c r="C13" s="8"/>
      <c r="D13" s="7"/>
      <c r="E13" s="6"/>
      <c r="F13" s="5"/>
    </row>
    <row r="14" spans="1:6" ht="16.5" x14ac:dyDescent="0.25">
      <c r="A14" s="4"/>
      <c r="B14" s="3" t="s">
        <v>11</v>
      </c>
      <c r="C14" s="8">
        <f>SUM(C4:C12)</f>
        <v>196600</v>
      </c>
      <c r="D14" s="1">
        <f>SUM(D4:D12)</f>
        <v>225187.52000000002</v>
      </c>
      <c r="E14" s="2">
        <f>SUM(E4:E12)</f>
        <v>226650</v>
      </c>
      <c r="F14" s="1">
        <f>SUM(F4:F12)</f>
        <v>16976.82</v>
      </c>
    </row>
    <row r="15" spans="1:6" x14ac:dyDescent="0.25">
      <c r="A15" s="4"/>
      <c r="B15" s="13"/>
      <c r="C15" s="12"/>
      <c r="D15" s="4"/>
      <c r="E15" s="11"/>
      <c r="F15" s="10"/>
    </row>
    <row r="16" spans="1:6" ht="20.25" thickBot="1" x14ac:dyDescent="0.35">
      <c r="A16" s="4"/>
      <c r="B16" s="17" t="s">
        <v>10</v>
      </c>
      <c r="C16" s="12"/>
      <c r="D16" s="4"/>
      <c r="E16" s="11"/>
      <c r="F16" s="10"/>
    </row>
    <row r="17" spans="1:6" ht="15.75" thickTop="1" x14ac:dyDescent="0.25">
      <c r="A17" s="4"/>
      <c r="B17" s="13" t="s">
        <v>9</v>
      </c>
      <c r="C17" s="16">
        <f>SUM(GoT!C11)</f>
        <v>3500</v>
      </c>
      <c r="D17" s="15">
        <f>SUM(GoT!D11)</f>
        <v>0</v>
      </c>
      <c r="E17" s="16">
        <v>10000</v>
      </c>
      <c r="F17" s="15">
        <f>SUM(E17-D17)</f>
        <v>10000</v>
      </c>
    </row>
    <row r="18" spans="1:6" x14ac:dyDescent="0.25">
      <c r="A18" s="4"/>
      <c r="B18" s="13" t="s">
        <v>8</v>
      </c>
      <c r="C18" s="16">
        <f>SUM(Medlemsverksamhet!C28)</f>
        <v>79250</v>
      </c>
      <c r="D18" s="15">
        <f>SUM(Medlemsverksamhet!D28)</f>
        <v>72230.47</v>
      </c>
      <c r="E18" s="16">
        <v>105500</v>
      </c>
      <c r="F18" s="15">
        <f>SUM(E18-D18)</f>
        <v>33269.53</v>
      </c>
    </row>
    <row r="19" spans="1:6" x14ac:dyDescent="0.25">
      <c r="A19" s="4"/>
      <c r="B19" s="13" t="s">
        <v>7</v>
      </c>
      <c r="C19" s="16">
        <f>SUM(Föreningslokaler!C16)</f>
        <v>10000</v>
      </c>
      <c r="D19" s="15">
        <f>SUM(Föreningslokaler!D16)</f>
        <v>9020</v>
      </c>
      <c r="E19" s="16">
        <v>7000</v>
      </c>
      <c r="F19" s="15">
        <f>SUM(E19-D19)</f>
        <v>-2020</v>
      </c>
    </row>
    <row r="20" spans="1:6" x14ac:dyDescent="0.25">
      <c r="A20" s="4"/>
      <c r="B20" s="13" t="s">
        <v>6</v>
      </c>
      <c r="C20" s="16">
        <f>SUM(Föreningsprofilprodukter!C15)</f>
        <v>3500</v>
      </c>
      <c r="D20" s="15">
        <f>SUM(Föreningsprofilprodukter!D15)</f>
        <v>0</v>
      </c>
      <c r="E20" s="16">
        <v>7000</v>
      </c>
      <c r="F20" s="15">
        <f>SUM(E20-D20)</f>
        <v>7000</v>
      </c>
    </row>
    <row r="21" spans="1:6" x14ac:dyDescent="0.25">
      <c r="A21" s="4"/>
      <c r="B21" s="13" t="s">
        <v>5</v>
      </c>
      <c r="C21" s="16">
        <f>SUM(Uppsättning!C16)</f>
        <v>46500</v>
      </c>
      <c r="D21" s="15">
        <f>SUM(Uppsättning!D16)</f>
        <v>48836.160000000003</v>
      </c>
      <c r="E21" s="16">
        <v>36500</v>
      </c>
      <c r="F21" s="15">
        <f>SUM(E21-D21)</f>
        <v>-12336.160000000003</v>
      </c>
    </row>
    <row r="22" spans="1:6" x14ac:dyDescent="0.25">
      <c r="A22" s="4"/>
      <c r="B22" s="13" t="s">
        <v>4</v>
      </c>
      <c r="C22" s="16">
        <f>SUM(Medlemsavgift!C11)</f>
        <v>0</v>
      </c>
      <c r="D22" s="15">
        <f>SUM(Medlemsavgift!D11)</f>
        <v>0</v>
      </c>
      <c r="E22" s="16">
        <v>0</v>
      </c>
      <c r="F22" s="15">
        <v>0</v>
      </c>
    </row>
    <row r="23" spans="1:6" x14ac:dyDescent="0.25">
      <c r="A23" s="4"/>
      <c r="B23" s="13" t="s">
        <v>3</v>
      </c>
      <c r="C23" s="16">
        <f>SUM(Administration!C29)</f>
        <v>28750</v>
      </c>
      <c r="D23" s="15">
        <f>SUM(Administration!D29)</f>
        <v>21525.510000000002</v>
      </c>
      <c r="E23" s="16">
        <v>16050</v>
      </c>
      <c r="F23" s="15">
        <f>SUM(E23-D23)</f>
        <v>-5475.510000000002</v>
      </c>
    </row>
    <row r="24" spans="1:6" x14ac:dyDescent="0.25">
      <c r="A24" s="4"/>
      <c r="B24" s="13" t="s">
        <v>18</v>
      </c>
      <c r="C24" s="16">
        <f>SUM(SpexM!C24)</f>
        <v>50000</v>
      </c>
      <c r="D24" s="15">
        <f>SUM(SpexM!D24)</f>
        <v>41220.880000000005</v>
      </c>
      <c r="E24" s="16">
        <v>58500</v>
      </c>
      <c r="F24" s="15">
        <f>SUM(E24-D24)</f>
        <v>17279.119999999995</v>
      </c>
    </row>
    <row r="25" spans="1:6" x14ac:dyDescent="0.25">
      <c r="A25" s="4"/>
      <c r="B25" s="13" t="s">
        <v>2</v>
      </c>
      <c r="C25" s="16">
        <f>SUM(LUS!C13)</f>
        <v>500</v>
      </c>
      <c r="D25" s="15">
        <f>SUM(LUS!D13)</f>
        <v>358</v>
      </c>
      <c r="E25" s="16">
        <v>500</v>
      </c>
      <c r="F25" s="15">
        <f>SUM(E25-D25)</f>
        <v>142</v>
      </c>
    </row>
    <row r="26" spans="1:6" x14ac:dyDescent="0.25">
      <c r="A26" s="14"/>
      <c r="B26" s="9"/>
      <c r="C26" s="8"/>
      <c r="D26" s="7"/>
      <c r="E26" s="6"/>
      <c r="F26" s="5"/>
    </row>
    <row r="27" spans="1:6" ht="16.5" x14ac:dyDescent="0.25">
      <c r="A27" s="14"/>
      <c r="B27" s="3" t="s">
        <v>1</v>
      </c>
      <c r="C27" s="8">
        <f>SUM(C17:C25)</f>
        <v>222000</v>
      </c>
      <c r="D27" s="1">
        <f>SUM(D17:D25)</f>
        <v>193191.02000000002</v>
      </c>
      <c r="E27" s="2">
        <f>SUM(E17:E25)</f>
        <v>241050</v>
      </c>
      <c r="F27" s="1">
        <f>SUM(F17:F25)</f>
        <v>47858.979999999989</v>
      </c>
    </row>
    <row r="28" spans="1:6" x14ac:dyDescent="0.25">
      <c r="A28" s="4"/>
      <c r="B28" s="13"/>
      <c r="C28" s="12"/>
      <c r="D28" s="4"/>
      <c r="E28" s="11"/>
      <c r="F28" s="10"/>
    </row>
    <row r="29" spans="1:6" x14ac:dyDescent="0.25">
      <c r="A29" s="4"/>
      <c r="B29" s="13"/>
      <c r="C29" s="12"/>
      <c r="D29" s="4"/>
      <c r="E29" s="11"/>
      <c r="F29" s="10"/>
    </row>
    <row r="30" spans="1:6" x14ac:dyDescent="0.25">
      <c r="A30" s="4"/>
      <c r="B30" s="9"/>
      <c r="C30" s="8"/>
      <c r="D30" s="7"/>
      <c r="E30" s="6"/>
      <c r="F30" s="5"/>
    </row>
    <row r="31" spans="1:6" ht="16.5" x14ac:dyDescent="0.25">
      <c r="A31" s="4"/>
      <c r="B31" s="3" t="s">
        <v>0</v>
      </c>
      <c r="C31" s="51">
        <f>SUM(C14-C27)</f>
        <v>-25400</v>
      </c>
      <c r="D31" s="1">
        <f>SUM(D14,-D27)</f>
        <v>31996.5</v>
      </c>
      <c r="E31" s="2">
        <f>SUM(E14,-E27)</f>
        <v>-14400</v>
      </c>
      <c r="F31" s="1">
        <f>SUM(F14+F27)</f>
        <v>64835.799999999988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H22" sqref="H22"/>
    </sheetView>
  </sheetViews>
  <sheetFormatPr defaultRowHeight="15" x14ac:dyDescent="0.25"/>
  <cols>
    <col min="2" max="2" width="23.140625" bestFit="1" customWidth="1"/>
    <col min="3" max="3" width="13.140625" bestFit="1" customWidth="1"/>
    <col min="4" max="4" width="14.1406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85</v>
      </c>
      <c r="B1" s="25"/>
      <c r="C1" s="22" t="s">
        <v>15</v>
      </c>
      <c r="D1" s="21" t="s">
        <v>38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20.25" thickBot="1" x14ac:dyDescent="0.35">
      <c r="A3" s="4"/>
      <c r="B3" s="17" t="s">
        <v>12</v>
      </c>
      <c r="C3" s="26"/>
      <c r="D3" s="4"/>
      <c r="E3" s="26"/>
      <c r="F3" s="4"/>
    </row>
    <row r="4" spans="1:6" ht="15.75" thickTop="1" x14ac:dyDescent="0.25">
      <c r="A4" s="4"/>
      <c r="B4" s="13" t="s">
        <v>86</v>
      </c>
      <c r="C4" s="16">
        <v>1500</v>
      </c>
      <c r="D4" s="15">
        <v>1860.18</v>
      </c>
      <c r="E4" s="16">
        <v>1000</v>
      </c>
      <c r="F4" s="15">
        <f>SUM(D4-E4)</f>
        <v>860.18000000000006</v>
      </c>
    </row>
    <row r="5" spans="1:6" x14ac:dyDescent="0.25">
      <c r="A5" s="4"/>
      <c r="B5" s="9"/>
      <c r="C5" s="27"/>
      <c r="D5" s="7"/>
      <c r="E5" s="27"/>
      <c r="F5" s="7"/>
    </row>
    <row r="6" spans="1:6" ht="16.5" x14ac:dyDescent="0.25">
      <c r="A6" s="4"/>
      <c r="B6" s="3" t="s">
        <v>20</v>
      </c>
      <c r="C6" s="2">
        <f>SUM(C4:C5)</f>
        <v>1500</v>
      </c>
      <c r="D6" s="1">
        <f>SUM(D4:D5)</f>
        <v>1860.18</v>
      </c>
      <c r="E6" s="2">
        <f>SUM(E4:E5)</f>
        <v>1000</v>
      </c>
      <c r="F6" s="1">
        <f>SUM(D6-E6)</f>
        <v>860.18000000000006</v>
      </c>
    </row>
    <row r="7" spans="1:6" x14ac:dyDescent="0.25">
      <c r="A7" s="4"/>
      <c r="B7" s="13"/>
      <c r="C7" s="26"/>
      <c r="D7" s="4"/>
      <c r="E7" s="26"/>
      <c r="F7" s="4"/>
    </row>
    <row r="8" spans="1:6" ht="20.25" thickBot="1" x14ac:dyDescent="0.35">
      <c r="A8" s="4"/>
      <c r="B8" s="17" t="s">
        <v>10</v>
      </c>
      <c r="C8" s="26"/>
      <c r="D8" s="4"/>
      <c r="E8" s="26"/>
      <c r="F8" s="4"/>
    </row>
    <row r="9" spans="1:6" ht="15.75" thickTop="1" x14ac:dyDescent="0.25">
      <c r="A9" s="4"/>
      <c r="B9" s="13" t="s">
        <v>87</v>
      </c>
      <c r="C9" s="16">
        <v>200</v>
      </c>
      <c r="D9" s="15">
        <v>358</v>
      </c>
      <c r="E9" s="16">
        <v>200</v>
      </c>
      <c r="F9" s="15">
        <f>SUM(E9-D9)</f>
        <v>-158</v>
      </c>
    </row>
    <row r="10" spans="1:6" x14ac:dyDescent="0.25">
      <c r="A10" s="4"/>
      <c r="B10" s="13" t="s">
        <v>88</v>
      </c>
      <c r="C10" s="16">
        <v>100</v>
      </c>
      <c r="D10" s="15">
        <v>0</v>
      </c>
      <c r="E10" s="16">
        <v>100</v>
      </c>
      <c r="F10" s="15">
        <f>SUM(E10-D10)</f>
        <v>100</v>
      </c>
    </row>
    <row r="11" spans="1:6" x14ac:dyDescent="0.25">
      <c r="A11" s="4"/>
      <c r="B11" s="13" t="s">
        <v>89</v>
      </c>
      <c r="C11" s="16">
        <v>200</v>
      </c>
      <c r="D11" s="15">
        <v>0</v>
      </c>
      <c r="E11" s="16">
        <v>200</v>
      </c>
      <c r="F11" s="15">
        <f>SUM(E11-D11)</f>
        <v>200</v>
      </c>
    </row>
    <row r="12" spans="1:6" x14ac:dyDescent="0.25">
      <c r="A12" s="4"/>
      <c r="B12" s="9"/>
      <c r="C12" s="27"/>
      <c r="D12" s="7"/>
      <c r="E12" s="27"/>
      <c r="F12" s="7"/>
    </row>
    <row r="13" spans="1:6" ht="16.5" x14ac:dyDescent="0.25">
      <c r="A13" s="4"/>
      <c r="B13" s="3" t="s">
        <v>22</v>
      </c>
      <c r="C13" s="2">
        <f>SUM(C9:C12)</f>
        <v>500</v>
      </c>
      <c r="D13" s="1">
        <f>SUM(D9:D12)</f>
        <v>358</v>
      </c>
      <c r="E13" s="2">
        <f>SUM(E9:E12)</f>
        <v>500</v>
      </c>
      <c r="F13" s="1">
        <f>SUM(D13-E13)</f>
        <v>-142</v>
      </c>
    </row>
    <row r="14" spans="1:6" ht="16.5" x14ac:dyDescent="0.25">
      <c r="A14" s="4"/>
      <c r="B14" s="28"/>
      <c r="C14" s="29"/>
      <c r="D14" s="14"/>
      <c r="E14" s="29"/>
      <c r="F14" s="14"/>
    </row>
    <row r="15" spans="1:6" x14ac:dyDescent="0.25">
      <c r="A15" s="4"/>
      <c r="B15" s="9"/>
      <c r="C15" s="27"/>
      <c r="D15" s="7"/>
      <c r="E15" s="27"/>
      <c r="F15" s="7"/>
    </row>
    <row r="16" spans="1:6" ht="16.5" x14ac:dyDescent="0.25">
      <c r="A16" s="4"/>
      <c r="B16" s="3" t="s">
        <v>0</v>
      </c>
      <c r="C16" s="2">
        <f>SUM(C6,-C13)</f>
        <v>1000</v>
      </c>
      <c r="D16" s="1">
        <f>SUM(D6,-D13)</f>
        <v>1502.18</v>
      </c>
      <c r="E16" s="2">
        <f>SUM(E6,-E13)</f>
        <v>500</v>
      </c>
      <c r="F16" s="1">
        <f>SUM(F6-F13)</f>
        <v>1002.1800000000001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32" sqref="F32"/>
    </sheetView>
  </sheetViews>
  <sheetFormatPr defaultRowHeight="15" x14ac:dyDescent="0.25"/>
  <cols>
    <col min="2" max="2" width="24.28515625" bestFit="1" customWidth="1"/>
    <col min="3" max="3" width="13.140625" bestFit="1" customWidth="1"/>
    <col min="4" max="4" width="14.42578125" bestFit="1" customWidth="1"/>
    <col min="5" max="5" width="11.5703125" bestFit="1" customWidth="1"/>
    <col min="6" max="6" width="20.28515625" style="45" bestFit="1" customWidth="1"/>
  </cols>
  <sheetData>
    <row r="1" spans="1:6" ht="23.25" thickBot="1" x14ac:dyDescent="0.35">
      <c r="A1" s="25" t="s">
        <v>19</v>
      </c>
      <c r="B1" s="25"/>
      <c r="C1" s="22" t="s">
        <v>15</v>
      </c>
      <c r="D1" s="21" t="s">
        <v>16</v>
      </c>
      <c r="E1" s="20" t="s">
        <v>13</v>
      </c>
      <c r="F1" s="39" t="s">
        <v>17</v>
      </c>
    </row>
    <row r="2" spans="1:6" ht="15.75" thickTop="1" x14ac:dyDescent="0.25">
      <c r="A2" s="4"/>
      <c r="B2" s="4"/>
      <c r="C2" s="26"/>
      <c r="D2" s="4"/>
      <c r="E2" s="26"/>
      <c r="F2" s="40"/>
    </row>
    <row r="3" spans="1:6" ht="20.25" thickBot="1" x14ac:dyDescent="0.35">
      <c r="A3" s="4"/>
      <c r="B3" s="17" t="s">
        <v>12</v>
      </c>
      <c r="C3" s="26"/>
      <c r="D3" s="4"/>
      <c r="E3" s="26"/>
      <c r="F3" s="40"/>
    </row>
    <row r="4" spans="1:6" ht="15.75" thickTop="1" x14ac:dyDescent="0.25">
      <c r="A4" s="4"/>
      <c r="B4" s="13" t="s">
        <v>19</v>
      </c>
      <c r="C4" s="16">
        <v>5000</v>
      </c>
      <c r="D4" s="15">
        <v>0</v>
      </c>
      <c r="E4" s="16">
        <v>15000</v>
      </c>
      <c r="F4" s="41">
        <f>SUM(D4-E4)</f>
        <v>-15000</v>
      </c>
    </row>
    <row r="5" spans="1:6" x14ac:dyDescent="0.25">
      <c r="A5" s="4"/>
      <c r="B5" s="9"/>
      <c r="C5" s="27"/>
      <c r="D5" s="7"/>
      <c r="E5" s="27"/>
      <c r="F5" s="42"/>
    </row>
    <row r="6" spans="1:6" ht="16.5" x14ac:dyDescent="0.25">
      <c r="A6" s="4"/>
      <c r="B6" s="3" t="s">
        <v>20</v>
      </c>
      <c r="C6" s="2">
        <f>SUM(C4)</f>
        <v>5000</v>
      </c>
      <c r="D6" s="1">
        <f>SUM(D4)</f>
        <v>0</v>
      </c>
      <c r="E6" s="2">
        <v>15000</v>
      </c>
      <c r="F6" s="43">
        <f>SUM(F4)</f>
        <v>-15000</v>
      </c>
    </row>
    <row r="7" spans="1:6" x14ac:dyDescent="0.25">
      <c r="A7" s="4"/>
      <c r="B7" s="13"/>
      <c r="C7" s="26"/>
      <c r="D7" s="4"/>
      <c r="E7" s="26"/>
      <c r="F7" s="40"/>
    </row>
    <row r="8" spans="1:6" ht="20.25" thickBot="1" x14ac:dyDescent="0.35">
      <c r="A8" s="4"/>
      <c r="B8" s="17" t="s">
        <v>10</v>
      </c>
      <c r="C8" s="26"/>
      <c r="D8" s="4"/>
      <c r="E8" s="26"/>
      <c r="F8" s="40"/>
    </row>
    <row r="9" spans="1:6" ht="15.75" thickTop="1" x14ac:dyDescent="0.25">
      <c r="A9" s="4"/>
      <c r="B9" s="13" t="s">
        <v>21</v>
      </c>
      <c r="C9" s="16">
        <v>3500</v>
      </c>
      <c r="D9" s="15">
        <v>0</v>
      </c>
      <c r="E9" s="16">
        <v>10000</v>
      </c>
      <c r="F9" s="41">
        <f>SUM(E9-D9)</f>
        <v>10000</v>
      </c>
    </row>
    <row r="10" spans="1:6" x14ac:dyDescent="0.25">
      <c r="A10" s="4"/>
      <c r="B10" s="9"/>
      <c r="C10" s="27"/>
      <c r="D10" s="7"/>
      <c r="E10" s="27"/>
      <c r="F10" s="42"/>
    </row>
    <row r="11" spans="1:6" ht="16.5" x14ac:dyDescent="0.25">
      <c r="A11" s="4"/>
      <c r="B11" s="3" t="s">
        <v>22</v>
      </c>
      <c r="C11" s="2">
        <f>SUM(C9)</f>
        <v>3500</v>
      </c>
      <c r="D11" s="1">
        <f>SUM(D9)</f>
        <v>0</v>
      </c>
      <c r="E11" s="2">
        <f>SUM(E9)</f>
        <v>10000</v>
      </c>
      <c r="F11" s="43">
        <f>SUM(F9)</f>
        <v>10000</v>
      </c>
    </row>
    <row r="12" spans="1:6" ht="16.5" x14ac:dyDescent="0.25">
      <c r="A12" s="4"/>
      <c r="B12" s="28"/>
      <c r="C12" s="29"/>
      <c r="D12" s="14"/>
      <c r="E12" s="29"/>
      <c r="F12" s="44"/>
    </row>
    <row r="13" spans="1:6" x14ac:dyDescent="0.25">
      <c r="A13" s="4"/>
      <c r="B13" s="9"/>
      <c r="C13" s="27"/>
      <c r="D13" s="7"/>
      <c r="E13" s="27"/>
      <c r="F13" s="42"/>
    </row>
    <row r="14" spans="1:6" ht="16.5" x14ac:dyDescent="0.25">
      <c r="A14" s="4"/>
      <c r="B14" s="3" t="s">
        <v>0</v>
      </c>
      <c r="C14" s="2">
        <f>SUM(C6-C11)</f>
        <v>1500</v>
      </c>
      <c r="D14" s="1">
        <f>SUM(D6-D11)</f>
        <v>0</v>
      </c>
      <c r="E14" s="2">
        <f>SUM(E6-E11)</f>
        <v>5000</v>
      </c>
      <c r="F14" s="43">
        <f>SUM(D14-E14)</f>
        <v>-5000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workbookViewId="0">
      <selection activeCell="C13" sqref="C13"/>
    </sheetView>
  </sheetViews>
  <sheetFormatPr defaultRowHeight="15" x14ac:dyDescent="0.25"/>
  <cols>
    <col min="2" max="2" width="23.140625" bestFit="1" customWidth="1"/>
    <col min="3" max="3" width="11.5703125" bestFit="1" customWidth="1"/>
    <col min="4" max="4" width="14.425781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8</v>
      </c>
      <c r="B1" s="25"/>
      <c r="C1" s="20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30"/>
      <c r="D2" s="4"/>
      <c r="E2" s="30"/>
      <c r="F2" s="4"/>
    </row>
    <row r="3" spans="1:6" ht="20.25" thickBot="1" x14ac:dyDescent="0.35">
      <c r="A3" s="4"/>
      <c r="B3" s="17" t="s">
        <v>12</v>
      </c>
      <c r="C3" s="30"/>
      <c r="D3" s="4"/>
      <c r="E3" s="30"/>
      <c r="F3" s="4"/>
    </row>
    <row r="4" spans="1:6" ht="15.75" thickTop="1" x14ac:dyDescent="0.25">
      <c r="A4" s="4"/>
      <c r="B4" s="13" t="s">
        <v>23</v>
      </c>
      <c r="C4" s="16">
        <v>2000</v>
      </c>
      <c r="D4" s="15">
        <v>1660</v>
      </c>
      <c r="E4" s="16">
        <v>2000</v>
      </c>
      <c r="F4" s="15">
        <f>SUM(D4-E4)</f>
        <v>-340</v>
      </c>
    </row>
    <row r="5" spans="1:6" x14ac:dyDescent="0.25">
      <c r="A5" s="4"/>
      <c r="B5" s="13" t="s">
        <v>25</v>
      </c>
      <c r="C5" s="16">
        <v>200</v>
      </c>
      <c r="D5" s="15">
        <v>120</v>
      </c>
      <c r="E5" s="16">
        <v>0</v>
      </c>
      <c r="F5" s="15">
        <f>SUM(D5-E5)</f>
        <v>120</v>
      </c>
    </row>
    <row r="6" spans="1:6" x14ac:dyDescent="0.25">
      <c r="A6" s="4"/>
      <c r="B6" s="13" t="s">
        <v>26</v>
      </c>
      <c r="C6" s="16">
        <v>1500</v>
      </c>
      <c r="D6" s="15">
        <v>40</v>
      </c>
      <c r="E6" s="16">
        <v>1500</v>
      </c>
      <c r="F6" s="15">
        <f>SUM(D6-E6)</f>
        <v>-1460</v>
      </c>
    </row>
    <row r="7" spans="1:6" x14ac:dyDescent="0.25">
      <c r="A7" s="4"/>
      <c r="B7" s="13" t="s">
        <v>28</v>
      </c>
      <c r="C7" s="16">
        <v>45000</v>
      </c>
      <c r="D7" s="15">
        <v>43430</v>
      </c>
      <c r="E7" s="16">
        <v>45000</v>
      </c>
      <c r="F7" s="15">
        <f>SUM(D7-E7)</f>
        <v>-1570</v>
      </c>
    </row>
    <row r="8" spans="1:6" x14ac:dyDescent="0.25">
      <c r="A8" s="4"/>
      <c r="B8" s="13" t="s">
        <v>30</v>
      </c>
      <c r="C8" s="16">
        <v>1500</v>
      </c>
      <c r="D8" s="15">
        <v>2760</v>
      </c>
      <c r="E8" s="16">
        <v>1500</v>
      </c>
      <c r="F8" s="15">
        <f>SUM(D8-E8)</f>
        <v>1260</v>
      </c>
    </row>
    <row r="9" spans="1:6" x14ac:dyDescent="0.25">
      <c r="A9" s="4"/>
      <c r="B9" s="13" t="s">
        <v>31</v>
      </c>
      <c r="C9" s="16">
        <v>1500</v>
      </c>
      <c r="D9" s="15">
        <v>0</v>
      </c>
      <c r="E9" s="16">
        <v>0</v>
      </c>
      <c r="F9" s="15">
        <f>SUM(D9-E9)</f>
        <v>0</v>
      </c>
    </row>
    <row r="10" spans="1:6" x14ac:dyDescent="0.25">
      <c r="A10" s="4"/>
      <c r="B10" s="13" t="s">
        <v>32</v>
      </c>
      <c r="C10" s="16">
        <v>1000</v>
      </c>
      <c r="D10" s="15">
        <v>0</v>
      </c>
      <c r="E10" s="16">
        <v>1000</v>
      </c>
      <c r="F10" s="15">
        <f>SUM(D10-E10)</f>
        <v>-1000</v>
      </c>
    </row>
    <row r="11" spans="1:6" x14ac:dyDescent="0.25">
      <c r="A11" s="4"/>
      <c r="B11" s="13" t="s">
        <v>33</v>
      </c>
      <c r="C11" s="16">
        <v>100</v>
      </c>
      <c r="D11" s="15">
        <v>0</v>
      </c>
      <c r="E11" s="16">
        <v>2000</v>
      </c>
      <c r="F11" s="15">
        <f>SUM(D11-E11)</f>
        <v>-2000</v>
      </c>
    </row>
    <row r="12" spans="1:6" x14ac:dyDescent="0.25">
      <c r="A12" s="4"/>
      <c r="B12" s="13" t="s">
        <v>34</v>
      </c>
      <c r="C12" s="16">
        <v>35000</v>
      </c>
      <c r="D12" s="15">
        <v>30180</v>
      </c>
      <c r="E12" s="16">
        <v>20000</v>
      </c>
      <c r="F12" s="15">
        <f>SUM(D12-E12)</f>
        <v>10180</v>
      </c>
    </row>
    <row r="13" spans="1:6" x14ac:dyDescent="0.25">
      <c r="A13" s="32"/>
      <c r="B13" s="33"/>
      <c r="C13" s="34"/>
      <c r="D13" s="35"/>
      <c r="E13" s="34"/>
      <c r="F13" s="35"/>
    </row>
    <row r="14" spans="1:6" ht="16.5" x14ac:dyDescent="0.25">
      <c r="A14" s="4"/>
      <c r="B14" s="3" t="s">
        <v>20</v>
      </c>
      <c r="C14" s="2">
        <f>SUM(C4:C12)</f>
        <v>87800</v>
      </c>
      <c r="D14" s="1">
        <f>SUM(D4:D12)</f>
        <v>78190</v>
      </c>
      <c r="E14" s="2">
        <f>SUM(E4:E12)</f>
        <v>73000</v>
      </c>
      <c r="F14" s="1">
        <f>SUM(D14-E14)</f>
        <v>5190</v>
      </c>
    </row>
    <row r="15" spans="1:6" x14ac:dyDescent="0.25">
      <c r="A15" s="4"/>
      <c r="B15" s="13"/>
      <c r="C15" s="26"/>
      <c r="D15" s="4"/>
      <c r="E15" s="26"/>
      <c r="F15" s="4"/>
    </row>
    <row r="16" spans="1:6" ht="20.25" thickBot="1" x14ac:dyDescent="0.35">
      <c r="A16" s="4"/>
      <c r="B16" s="17" t="s">
        <v>10</v>
      </c>
      <c r="C16" s="26"/>
      <c r="D16" s="4"/>
      <c r="E16" s="26"/>
      <c r="F16" s="4"/>
    </row>
    <row r="17" spans="1:6" ht="15.75" thickTop="1" x14ac:dyDescent="0.25">
      <c r="A17" s="4"/>
      <c r="B17" s="13" t="s">
        <v>23</v>
      </c>
      <c r="C17" s="16">
        <v>2500</v>
      </c>
      <c r="D17" s="15">
        <v>1936.08</v>
      </c>
      <c r="E17" s="16">
        <v>3000</v>
      </c>
      <c r="F17" s="15">
        <f>SUM(E17-D17)</f>
        <v>1063.92</v>
      </c>
    </row>
    <row r="18" spans="1:6" x14ac:dyDescent="0.25">
      <c r="A18" s="4"/>
      <c r="B18" s="13" t="s">
        <v>25</v>
      </c>
      <c r="C18" s="16">
        <v>250</v>
      </c>
      <c r="D18" s="15">
        <v>914.15</v>
      </c>
      <c r="E18" s="16">
        <v>500</v>
      </c>
      <c r="F18" s="15">
        <f>SUM(E18-D18)</f>
        <v>-414.15</v>
      </c>
    </row>
    <row r="19" spans="1:6" x14ac:dyDescent="0.25">
      <c r="A19" s="4"/>
      <c r="B19" s="13" t="s">
        <v>26</v>
      </c>
      <c r="C19" s="16">
        <v>2000</v>
      </c>
      <c r="D19" s="15">
        <v>40</v>
      </c>
      <c r="E19" s="16">
        <v>2000</v>
      </c>
      <c r="F19" s="31">
        <f>SUM(E19-D19)</f>
        <v>1960</v>
      </c>
    </row>
    <row r="20" spans="1:6" x14ac:dyDescent="0.25">
      <c r="A20" s="4"/>
      <c r="B20" s="13" t="s">
        <v>28</v>
      </c>
      <c r="C20" s="16">
        <v>45000</v>
      </c>
      <c r="D20" s="15">
        <v>42846.36</v>
      </c>
      <c r="E20" s="16">
        <v>45000</v>
      </c>
      <c r="F20" s="31">
        <f>SUM(E20-D20)</f>
        <v>2153.6399999999994</v>
      </c>
    </row>
    <row r="21" spans="1:6" x14ac:dyDescent="0.25">
      <c r="A21" s="4"/>
      <c r="B21" s="13" t="s">
        <v>30</v>
      </c>
      <c r="C21" s="16">
        <v>1500</v>
      </c>
      <c r="D21" s="15">
        <v>1636.38</v>
      </c>
      <c r="E21" s="16">
        <v>1500</v>
      </c>
      <c r="F21" s="31">
        <f>SUM(E21-D21)</f>
        <v>-136.38000000000011</v>
      </c>
    </row>
    <row r="22" spans="1:6" x14ac:dyDescent="0.25">
      <c r="A22" s="4"/>
      <c r="B22" s="13" t="s">
        <v>31</v>
      </c>
      <c r="C22" s="16">
        <v>1500</v>
      </c>
      <c r="D22" s="15">
        <v>0</v>
      </c>
      <c r="E22" s="16">
        <v>2000</v>
      </c>
      <c r="F22" s="31">
        <f>SUM(E22-D22)</f>
        <v>2000</v>
      </c>
    </row>
    <row r="23" spans="1:6" x14ac:dyDescent="0.25">
      <c r="A23" s="4"/>
      <c r="B23" s="13" t="s">
        <v>32</v>
      </c>
      <c r="C23" s="16">
        <v>500</v>
      </c>
      <c r="D23" s="15">
        <v>500</v>
      </c>
      <c r="E23" s="16">
        <v>0</v>
      </c>
      <c r="F23" s="31">
        <f>SUM(E23-D23)</f>
        <v>-500</v>
      </c>
    </row>
    <row r="24" spans="1:6" x14ac:dyDescent="0.25">
      <c r="A24" s="4"/>
      <c r="B24" s="13" t="s">
        <v>35</v>
      </c>
      <c r="C24" s="16">
        <v>500</v>
      </c>
      <c r="D24" s="15">
        <v>0</v>
      </c>
      <c r="E24" s="16">
        <v>1000</v>
      </c>
      <c r="F24" s="15">
        <f>SUM(E24-D24)</f>
        <v>1000</v>
      </c>
    </row>
    <row r="25" spans="1:6" x14ac:dyDescent="0.25">
      <c r="A25" s="4"/>
      <c r="B25" s="13" t="s">
        <v>36</v>
      </c>
      <c r="C25" s="16">
        <v>500</v>
      </c>
      <c r="D25" s="15">
        <v>0</v>
      </c>
      <c r="E25" s="16">
        <v>500</v>
      </c>
      <c r="F25" s="31">
        <f>SUM(E25-D25)</f>
        <v>500</v>
      </c>
    </row>
    <row r="26" spans="1:6" x14ac:dyDescent="0.25">
      <c r="A26" s="4"/>
      <c r="B26" s="13" t="s">
        <v>37</v>
      </c>
      <c r="C26" s="36">
        <v>25000</v>
      </c>
      <c r="D26" s="37">
        <v>24357.5</v>
      </c>
      <c r="E26" s="36">
        <v>12000</v>
      </c>
      <c r="F26" s="37">
        <f>SUM(E26-D26)</f>
        <v>-12357.5</v>
      </c>
    </row>
    <row r="27" spans="1:6" x14ac:dyDescent="0.25">
      <c r="A27" s="4"/>
      <c r="B27" s="13"/>
      <c r="C27" s="16"/>
      <c r="D27" s="15"/>
      <c r="E27" s="16"/>
      <c r="F27" s="15"/>
    </row>
    <row r="28" spans="1:6" ht="16.5" x14ac:dyDescent="0.25">
      <c r="A28" s="4"/>
      <c r="B28" s="3" t="s">
        <v>22</v>
      </c>
      <c r="C28" s="2">
        <f>SUM(C17:C26)</f>
        <v>79250</v>
      </c>
      <c r="D28" s="1">
        <f>SUM(D17:D26)</f>
        <v>72230.47</v>
      </c>
      <c r="E28" s="2">
        <f>SUM(E17:E26)</f>
        <v>67500</v>
      </c>
      <c r="F28" s="1">
        <f>SUM(E28-D28)</f>
        <v>-4730.4700000000012</v>
      </c>
    </row>
    <row r="29" spans="1:6" ht="16.5" x14ac:dyDescent="0.25">
      <c r="A29" s="4"/>
      <c r="B29" s="28"/>
      <c r="C29" s="29"/>
      <c r="D29" s="14"/>
      <c r="E29" s="29"/>
      <c r="F29" s="14"/>
    </row>
    <row r="30" spans="1:6" x14ac:dyDescent="0.25">
      <c r="A30" s="4"/>
      <c r="B30" s="9"/>
      <c r="C30" s="27"/>
      <c r="D30" s="7"/>
      <c r="E30" s="27"/>
      <c r="F30" s="7"/>
    </row>
    <row r="31" spans="1:6" ht="16.5" x14ac:dyDescent="0.25">
      <c r="A31" s="4"/>
      <c r="B31" s="3" t="s">
        <v>0</v>
      </c>
      <c r="C31" s="2">
        <f>SUM(C14,- C28)</f>
        <v>8550</v>
      </c>
      <c r="D31" s="1">
        <f>SUM(D14- D28)</f>
        <v>5959.5299999999988</v>
      </c>
      <c r="E31" s="2">
        <f>SUM(E14, - E28)</f>
        <v>5500</v>
      </c>
      <c r="F31" s="1">
        <f>SUM(D31-E31)</f>
        <v>459.52999999999884</v>
      </c>
    </row>
  </sheetData>
  <mergeCells count="1">
    <mergeCell ref="A1:B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7" sqref="F17"/>
    </sheetView>
  </sheetViews>
  <sheetFormatPr defaultRowHeight="15" x14ac:dyDescent="0.25"/>
  <cols>
    <col min="2" max="2" width="23.140625" bestFit="1" customWidth="1"/>
    <col min="3" max="3" width="13.140625" bestFit="1" customWidth="1"/>
    <col min="4" max="4" width="14.425781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7</v>
      </c>
      <c r="B1" s="25"/>
      <c r="C1" s="22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20.25" thickBot="1" x14ac:dyDescent="0.35">
      <c r="A3" s="4"/>
      <c r="B3" s="17" t="s">
        <v>12</v>
      </c>
      <c r="C3" s="26"/>
      <c r="D3" s="4"/>
      <c r="E3" s="26"/>
      <c r="F3" s="4"/>
    </row>
    <row r="4" spans="1:6" ht="15.75" thickTop="1" x14ac:dyDescent="0.25">
      <c r="A4" s="4"/>
      <c r="B4" s="13" t="s">
        <v>39</v>
      </c>
      <c r="C4" s="16">
        <v>0</v>
      </c>
      <c r="D4" s="15">
        <v>0</v>
      </c>
      <c r="E4" s="16">
        <v>0</v>
      </c>
      <c r="F4" s="15">
        <v>0</v>
      </c>
    </row>
    <row r="5" spans="1:6" x14ac:dyDescent="0.25">
      <c r="A5" s="4"/>
      <c r="B5" s="13" t="s">
        <v>40</v>
      </c>
      <c r="C5" s="16">
        <v>0</v>
      </c>
      <c r="D5" s="15">
        <v>0</v>
      </c>
      <c r="E5" s="16">
        <v>0</v>
      </c>
      <c r="F5" s="31">
        <v>0</v>
      </c>
    </row>
    <row r="6" spans="1:6" x14ac:dyDescent="0.25">
      <c r="A6" s="4"/>
      <c r="B6" s="9"/>
      <c r="C6" s="27"/>
      <c r="D6" s="7"/>
      <c r="E6" s="27"/>
      <c r="F6" s="7"/>
    </row>
    <row r="7" spans="1:6" ht="16.5" x14ac:dyDescent="0.25">
      <c r="A7" s="4"/>
      <c r="B7" s="3" t="s">
        <v>20</v>
      </c>
      <c r="C7" s="2">
        <f>SUM(C4:C5)</f>
        <v>0</v>
      </c>
      <c r="D7" s="1">
        <v>0</v>
      </c>
      <c r="E7" s="2">
        <v>0</v>
      </c>
      <c r="F7" s="1">
        <v>0</v>
      </c>
    </row>
    <row r="8" spans="1:6" x14ac:dyDescent="0.25">
      <c r="A8" s="4"/>
      <c r="B8" s="13"/>
      <c r="C8" s="26"/>
      <c r="D8" s="4"/>
      <c r="E8" s="26"/>
      <c r="F8" s="4"/>
    </row>
    <row r="9" spans="1:6" ht="20.25" thickBot="1" x14ac:dyDescent="0.35">
      <c r="A9" s="4"/>
      <c r="B9" s="17" t="s">
        <v>10</v>
      </c>
      <c r="C9" s="26"/>
      <c r="D9" s="4"/>
      <c r="E9" s="26"/>
      <c r="F9" s="4"/>
    </row>
    <row r="10" spans="1:6" ht="15.75" thickTop="1" x14ac:dyDescent="0.25">
      <c r="A10" s="4"/>
      <c r="B10" s="13" t="s">
        <v>41</v>
      </c>
      <c r="C10" s="16">
        <v>500</v>
      </c>
      <c r="D10" s="15">
        <v>0</v>
      </c>
      <c r="E10" s="16">
        <v>1000</v>
      </c>
      <c r="F10" s="15">
        <f>SUM(E10-D10)</f>
        <v>1000</v>
      </c>
    </row>
    <row r="11" spans="1:6" x14ac:dyDescent="0.25">
      <c r="A11" s="4"/>
      <c r="B11" s="13" t="s">
        <v>42</v>
      </c>
      <c r="C11" s="16">
        <v>9000</v>
      </c>
      <c r="D11" s="15">
        <v>9020</v>
      </c>
      <c r="E11" s="16">
        <v>6000</v>
      </c>
      <c r="F11" s="15">
        <f>SUM(E11-D11)</f>
        <v>-3020</v>
      </c>
    </row>
    <row r="12" spans="1:6" x14ac:dyDescent="0.25">
      <c r="A12" s="4"/>
      <c r="B12" s="13" t="s">
        <v>39</v>
      </c>
      <c r="C12" s="16">
        <v>0</v>
      </c>
      <c r="D12" s="15">
        <v>0</v>
      </c>
      <c r="E12" s="16">
        <v>0</v>
      </c>
      <c r="F12" s="31">
        <f>SUM(E12-D12)</f>
        <v>0</v>
      </c>
    </row>
    <row r="13" spans="1:6" x14ac:dyDescent="0.25">
      <c r="A13" s="4"/>
      <c r="B13" s="13" t="s">
        <v>43</v>
      </c>
      <c r="C13" s="16">
        <v>500</v>
      </c>
      <c r="D13" s="15">
        <v>0</v>
      </c>
      <c r="E13" s="16">
        <v>0</v>
      </c>
      <c r="F13" s="31">
        <v>0</v>
      </c>
    </row>
    <row r="14" spans="1:6" x14ac:dyDescent="0.25">
      <c r="A14" s="4"/>
      <c r="B14" s="13" t="s">
        <v>44</v>
      </c>
      <c r="C14" s="16">
        <v>0</v>
      </c>
      <c r="D14" s="15">
        <v>0</v>
      </c>
      <c r="E14" s="16">
        <v>0</v>
      </c>
      <c r="F14" s="31">
        <v>0</v>
      </c>
    </row>
    <row r="15" spans="1:6" x14ac:dyDescent="0.25">
      <c r="A15" s="4"/>
      <c r="B15" s="9"/>
      <c r="C15" s="27"/>
      <c r="D15" s="7"/>
      <c r="E15" s="27"/>
      <c r="F15" s="7"/>
    </row>
    <row r="16" spans="1:6" ht="16.5" x14ac:dyDescent="0.25">
      <c r="A16" s="4"/>
      <c r="B16" s="3" t="s">
        <v>22</v>
      </c>
      <c r="C16" s="2">
        <f>SUM(C10:C15)</f>
        <v>10000</v>
      </c>
      <c r="D16" s="1">
        <f>SUM(D10:D15)</f>
        <v>9020</v>
      </c>
      <c r="E16" s="2">
        <f>SUM(E10:E15)</f>
        <v>7000</v>
      </c>
      <c r="F16" s="1">
        <f>SUM(E16-D16)</f>
        <v>-2020</v>
      </c>
    </row>
    <row r="17" spans="1:6" ht="16.5" x14ac:dyDescent="0.25">
      <c r="A17" s="4"/>
      <c r="B17" s="28"/>
      <c r="C17" s="29"/>
      <c r="D17" s="14"/>
      <c r="E17" s="29"/>
      <c r="F17" s="14"/>
    </row>
    <row r="18" spans="1:6" x14ac:dyDescent="0.25">
      <c r="A18" s="4"/>
      <c r="B18" s="9"/>
      <c r="C18" s="27"/>
      <c r="D18" s="7"/>
      <c r="E18" s="27"/>
      <c r="F18" s="7"/>
    </row>
    <row r="19" spans="1:6" ht="16.5" x14ac:dyDescent="0.25">
      <c r="A19" s="4"/>
      <c r="B19" s="3" t="s">
        <v>0</v>
      </c>
      <c r="C19" s="2">
        <f>SUM(C7,-C16)</f>
        <v>-10000</v>
      </c>
      <c r="D19" s="1">
        <f>SUM(D7,-D16)</f>
        <v>-9020</v>
      </c>
      <c r="E19" s="2">
        <f>SUM(E7,-E16)</f>
        <v>-7000</v>
      </c>
      <c r="F19" s="1">
        <f>SUM(F7 +F16)</f>
        <v>-2020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6" sqref="F16"/>
    </sheetView>
  </sheetViews>
  <sheetFormatPr defaultRowHeight="15" x14ac:dyDescent="0.25"/>
  <cols>
    <col min="2" max="2" width="23.140625" bestFit="1" customWidth="1"/>
    <col min="3" max="3" width="13.140625" bestFit="1" customWidth="1"/>
    <col min="4" max="4" width="14.425781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6</v>
      </c>
      <c r="B1" s="25"/>
      <c r="C1" s="22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20.25" thickBot="1" x14ac:dyDescent="0.35">
      <c r="A3" s="4"/>
      <c r="B3" s="17" t="s">
        <v>12</v>
      </c>
      <c r="C3" s="26"/>
      <c r="D3" s="4"/>
      <c r="E3" s="26"/>
      <c r="F3" s="4"/>
    </row>
    <row r="4" spans="1:6" ht="15.75" thickTop="1" x14ac:dyDescent="0.25">
      <c r="A4" s="4"/>
      <c r="B4" s="13" t="s">
        <v>45</v>
      </c>
      <c r="C4" s="16">
        <v>4000</v>
      </c>
      <c r="D4" s="15">
        <v>1950</v>
      </c>
      <c r="E4" s="16">
        <v>7000</v>
      </c>
      <c r="F4" s="15">
        <f>SUM(D4-E4)</f>
        <v>-5050</v>
      </c>
    </row>
    <row r="5" spans="1:6" x14ac:dyDescent="0.25">
      <c r="A5" s="4"/>
      <c r="B5" s="13" t="s">
        <v>47</v>
      </c>
      <c r="C5" s="16">
        <v>1000</v>
      </c>
      <c r="D5" s="15">
        <v>1020</v>
      </c>
      <c r="E5" s="16">
        <v>250</v>
      </c>
      <c r="F5" s="15">
        <f>SUM(D5-E5)</f>
        <v>770</v>
      </c>
    </row>
    <row r="6" spans="1:6" x14ac:dyDescent="0.25">
      <c r="A6" s="4"/>
      <c r="B6" s="13" t="s">
        <v>46</v>
      </c>
      <c r="C6" s="16">
        <v>0</v>
      </c>
      <c r="D6" s="15">
        <v>0</v>
      </c>
      <c r="E6" s="16">
        <v>0</v>
      </c>
      <c r="F6" s="15">
        <v>0</v>
      </c>
    </row>
    <row r="7" spans="1:6" x14ac:dyDescent="0.25">
      <c r="A7" s="4"/>
      <c r="B7" s="9"/>
      <c r="C7" s="27"/>
      <c r="D7" s="7"/>
      <c r="E7" s="27"/>
      <c r="F7" s="7"/>
    </row>
    <row r="8" spans="1:6" ht="16.5" x14ac:dyDescent="0.25">
      <c r="A8" s="4"/>
      <c r="B8" s="3" t="s">
        <v>20</v>
      </c>
      <c r="C8" s="2">
        <f>SUM(C4:C7)</f>
        <v>5000</v>
      </c>
      <c r="D8" s="1">
        <f>SUM(D4:D7)</f>
        <v>2970</v>
      </c>
      <c r="E8" s="2">
        <f>SUM(E4:E7)</f>
        <v>7250</v>
      </c>
      <c r="F8" s="1">
        <f>SUM(D8-E8)</f>
        <v>-4280</v>
      </c>
    </row>
    <row r="9" spans="1:6" x14ac:dyDescent="0.25">
      <c r="A9" s="4"/>
      <c r="B9" s="13"/>
      <c r="C9" s="26"/>
      <c r="D9" s="4"/>
      <c r="E9" s="26"/>
      <c r="F9" s="4"/>
    </row>
    <row r="10" spans="1:6" ht="20.25" thickBot="1" x14ac:dyDescent="0.35">
      <c r="A10" s="4"/>
      <c r="B10" s="17" t="s">
        <v>10</v>
      </c>
      <c r="C10" s="26"/>
      <c r="D10" s="4"/>
      <c r="E10" s="26"/>
      <c r="F10" s="4"/>
    </row>
    <row r="11" spans="1:6" ht="15.75" thickTop="1" x14ac:dyDescent="0.25">
      <c r="A11" s="4"/>
      <c r="B11" s="13" t="s">
        <v>45</v>
      </c>
      <c r="C11" s="16">
        <v>3500</v>
      </c>
      <c r="D11" s="15">
        <v>0</v>
      </c>
      <c r="E11" s="16">
        <v>7000</v>
      </c>
      <c r="F11" s="15">
        <f>SUM(E11-D11)</f>
        <v>7000</v>
      </c>
    </row>
    <row r="12" spans="1:6" x14ac:dyDescent="0.25">
      <c r="A12" s="4"/>
      <c r="B12" s="13" t="s">
        <v>47</v>
      </c>
      <c r="C12" s="16">
        <v>0</v>
      </c>
      <c r="D12" s="15">
        <v>0</v>
      </c>
      <c r="E12" s="16">
        <v>0</v>
      </c>
      <c r="F12" s="15">
        <v>0</v>
      </c>
    </row>
    <row r="13" spans="1:6" x14ac:dyDescent="0.25">
      <c r="A13" s="4"/>
      <c r="B13" s="13" t="s">
        <v>46</v>
      </c>
      <c r="C13" s="16">
        <v>0</v>
      </c>
      <c r="D13" s="15">
        <v>0</v>
      </c>
      <c r="E13" s="16">
        <v>0</v>
      </c>
      <c r="F13" s="15">
        <v>0</v>
      </c>
    </row>
    <row r="14" spans="1:6" x14ac:dyDescent="0.25">
      <c r="A14" s="4"/>
      <c r="B14" s="9"/>
      <c r="C14" s="27"/>
      <c r="D14" s="7"/>
      <c r="E14" s="27"/>
      <c r="F14" s="7"/>
    </row>
    <row r="15" spans="1:6" ht="16.5" x14ac:dyDescent="0.25">
      <c r="A15" s="4"/>
      <c r="B15" s="3" t="s">
        <v>22</v>
      </c>
      <c r="C15" s="2">
        <f>SUM(C11:C14)</f>
        <v>3500</v>
      </c>
      <c r="D15" s="1">
        <f>SUM(D11:D14)</f>
        <v>0</v>
      </c>
      <c r="E15" s="2">
        <f>SUM(E11:E14)</f>
        <v>7000</v>
      </c>
      <c r="F15" s="1">
        <f>SUM(E15-D15)</f>
        <v>7000</v>
      </c>
    </row>
    <row r="16" spans="1:6" ht="16.5" x14ac:dyDescent="0.25">
      <c r="A16" s="4"/>
      <c r="B16" s="28"/>
      <c r="C16" s="29"/>
      <c r="D16" s="14"/>
      <c r="E16" s="29"/>
      <c r="F16" s="14"/>
    </row>
    <row r="17" spans="1:6" x14ac:dyDescent="0.25">
      <c r="A17" s="4"/>
      <c r="B17" s="9"/>
      <c r="C17" s="27"/>
      <c r="D17" s="7"/>
      <c r="E17" s="27"/>
      <c r="F17" s="7"/>
    </row>
    <row r="18" spans="1:6" ht="16.5" x14ac:dyDescent="0.25">
      <c r="A18" s="4"/>
      <c r="B18" s="3" t="s">
        <v>0</v>
      </c>
      <c r="C18" s="2">
        <f>SUM(C8,-C15)</f>
        <v>1500</v>
      </c>
      <c r="D18" s="1">
        <f>SUM(D8,-D15)</f>
        <v>2970</v>
      </c>
      <c r="E18" s="2">
        <f>SUM(E8,-E15)</f>
        <v>250</v>
      </c>
      <c r="F18" s="1">
        <f>SUM(D18-E18)</f>
        <v>2720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7" sqref="F17"/>
    </sheetView>
  </sheetViews>
  <sheetFormatPr defaultRowHeight="15" x14ac:dyDescent="0.25"/>
  <cols>
    <col min="2" max="2" width="25.7109375" customWidth="1"/>
    <col min="3" max="3" width="13.140625" bestFit="1" customWidth="1"/>
    <col min="4" max="4" width="14.42578125" bestFit="1" customWidth="1"/>
    <col min="5" max="5" width="12" bestFit="1" customWidth="1"/>
    <col min="6" max="6" width="20.28515625" bestFit="1" customWidth="1"/>
  </cols>
  <sheetData>
    <row r="1" spans="1:6" ht="23.25" thickBot="1" x14ac:dyDescent="0.35">
      <c r="A1" s="25" t="s">
        <v>5</v>
      </c>
      <c r="B1" s="25"/>
      <c r="C1" s="22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20.25" thickBot="1" x14ac:dyDescent="0.35">
      <c r="A3" s="4"/>
      <c r="B3" s="17" t="s">
        <v>12</v>
      </c>
      <c r="C3" s="26"/>
      <c r="D3" s="4"/>
      <c r="E3" s="26"/>
      <c r="F3" s="4"/>
    </row>
    <row r="4" spans="1:6" ht="15.75" thickTop="1" x14ac:dyDescent="0.25">
      <c r="A4" s="4"/>
      <c r="B4" s="13" t="s">
        <v>48</v>
      </c>
      <c r="C4" s="16">
        <v>2800</v>
      </c>
      <c r="D4" s="15">
        <v>0</v>
      </c>
      <c r="E4" s="16">
        <v>2900</v>
      </c>
      <c r="F4" s="15">
        <f>SUM(D4-E4)</f>
        <v>-2900</v>
      </c>
    </row>
    <row r="5" spans="1:6" x14ac:dyDescent="0.25">
      <c r="A5" s="4"/>
      <c r="B5" s="13" t="s">
        <v>53</v>
      </c>
      <c r="C5" s="16">
        <v>10000</v>
      </c>
      <c r="D5" s="31" t="s">
        <v>29</v>
      </c>
      <c r="E5" s="18" t="s">
        <v>29</v>
      </c>
      <c r="F5" s="31" t="s">
        <v>29</v>
      </c>
    </row>
    <row r="6" spans="1:6" x14ac:dyDescent="0.25">
      <c r="A6" s="4"/>
      <c r="B6" s="13" t="s">
        <v>52</v>
      </c>
      <c r="C6" s="16">
        <f>SUM(30000 * 1.1)</f>
        <v>33000</v>
      </c>
      <c r="D6" s="15">
        <v>98333.64</v>
      </c>
      <c r="E6" s="16">
        <f>SUM(25000 + 1250)</f>
        <v>26250</v>
      </c>
      <c r="F6" s="15">
        <f>SUM(D6-E6)</f>
        <v>72083.64</v>
      </c>
    </row>
    <row r="7" spans="1:6" x14ac:dyDescent="0.25">
      <c r="A7" s="4"/>
      <c r="B7" s="9"/>
      <c r="C7" s="27"/>
      <c r="D7" s="7"/>
      <c r="E7" s="27"/>
      <c r="F7" s="7"/>
    </row>
    <row r="8" spans="1:6" ht="16.5" x14ac:dyDescent="0.25">
      <c r="A8" s="4"/>
      <c r="B8" s="3" t="s">
        <v>20</v>
      </c>
      <c r="C8" s="2">
        <f>SUM(C4:C7)</f>
        <v>45800</v>
      </c>
      <c r="D8" s="1">
        <f>SUM(D4:D7)</f>
        <v>98333.64</v>
      </c>
      <c r="E8" s="2">
        <f>SUM(E4:E7)</f>
        <v>29150</v>
      </c>
      <c r="F8" s="1">
        <f>SUM(D8-E8)</f>
        <v>69183.64</v>
      </c>
    </row>
    <row r="9" spans="1:6" x14ac:dyDescent="0.25">
      <c r="A9" s="4"/>
      <c r="B9" s="13"/>
      <c r="C9" s="26"/>
      <c r="D9" s="4"/>
      <c r="E9" s="26"/>
      <c r="F9" s="4"/>
    </row>
    <row r="10" spans="1:6" ht="20.25" thickBot="1" x14ac:dyDescent="0.35">
      <c r="A10" s="4"/>
      <c r="B10" s="17" t="s">
        <v>10</v>
      </c>
      <c r="C10" s="26"/>
      <c r="D10" s="4"/>
      <c r="E10" s="26"/>
      <c r="F10" s="4"/>
    </row>
    <row r="11" spans="1:6" ht="15.75" thickTop="1" x14ac:dyDescent="0.25">
      <c r="A11" s="4"/>
      <c r="B11" s="13" t="s">
        <v>49</v>
      </c>
      <c r="C11" s="16">
        <v>30000</v>
      </c>
      <c r="D11" s="15">
        <v>30000</v>
      </c>
      <c r="E11" s="16">
        <v>25000</v>
      </c>
      <c r="F11" s="15">
        <f>SUM(E11-D11)</f>
        <v>-5000</v>
      </c>
    </row>
    <row r="12" spans="1:6" x14ac:dyDescent="0.25">
      <c r="A12" s="4"/>
      <c r="B12" s="13" t="s">
        <v>50</v>
      </c>
      <c r="C12" s="16">
        <v>1500</v>
      </c>
      <c r="D12" s="15">
        <v>0</v>
      </c>
      <c r="E12" s="16">
        <v>1500</v>
      </c>
      <c r="F12" s="15">
        <f>SUM(E12-D12)</f>
        <v>1500</v>
      </c>
    </row>
    <row r="13" spans="1:6" x14ac:dyDescent="0.25">
      <c r="A13" s="4"/>
      <c r="B13" s="13" t="s">
        <v>54</v>
      </c>
      <c r="C13" s="16">
        <v>10000</v>
      </c>
      <c r="D13" s="15">
        <v>14945.86</v>
      </c>
      <c r="E13" s="16">
        <v>10000</v>
      </c>
      <c r="F13" s="15">
        <f>SUM(E13-D13)</f>
        <v>-4945.8600000000006</v>
      </c>
    </row>
    <row r="14" spans="1:6" x14ac:dyDescent="0.25">
      <c r="A14" s="4"/>
      <c r="B14" s="13" t="s">
        <v>51</v>
      </c>
      <c r="C14" s="16">
        <v>5000</v>
      </c>
      <c r="D14" s="15">
        <v>3890.3</v>
      </c>
      <c r="E14" s="16">
        <v>0</v>
      </c>
      <c r="F14" s="15">
        <f>SUM(E14-D14)</f>
        <v>-3890.3</v>
      </c>
    </row>
    <row r="15" spans="1:6" x14ac:dyDescent="0.25">
      <c r="A15" s="4"/>
      <c r="B15" s="9"/>
      <c r="C15" s="27"/>
      <c r="D15" s="7"/>
      <c r="E15" s="27"/>
      <c r="F15" s="7"/>
    </row>
    <row r="16" spans="1:6" ht="16.5" x14ac:dyDescent="0.25">
      <c r="A16" s="4"/>
      <c r="B16" s="3" t="s">
        <v>22</v>
      </c>
      <c r="C16" s="2">
        <f>SUM(C11:C14)</f>
        <v>46500</v>
      </c>
      <c r="D16" s="1">
        <f>SUM(D11:D14)</f>
        <v>48836.160000000003</v>
      </c>
      <c r="E16" s="2">
        <f>SUM(E11:E14)</f>
        <v>36500</v>
      </c>
      <c r="F16" s="1">
        <f>SUM(E16-D16)</f>
        <v>-12336.160000000003</v>
      </c>
    </row>
    <row r="17" spans="1:6" ht="16.5" x14ac:dyDescent="0.25">
      <c r="A17" s="4"/>
      <c r="B17" s="28"/>
      <c r="C17" s="29"/>
      <c r="D17" s="14"/>
      <c r="E17" s="29"/>
      <c r="F17" s="14"/>
    </row>
    <row r="18" spans="1:6" x14ac:dyDescent="0.25">
      <c r="A18" s="4"/>
      <c r="B18" s="9"/>
      <c r="C18" s="27"/>
      <c r="D18" s="7"/>
      <c r="E18" s="27"/>
      <c r="F18" s="7"/>
    </row>
    <row r="19" spans="1:6" ht="16.5" x14ac:dyDescent="0.25">
      <c r="A19" s="4"/>
      <c r="B19" s="3" t="s">
        <v>0</v>
      </c>
      <c r="C19" s="2">
        <f>SUM(C8,-C16)</f>
        <v>-700</v>
      </c>
      <c r="D19" s="1">
        <f>SUM(D8,-D16)</f>
        <v>49497.479999999996</v>
      </c>
      <c r="E19" s="2">
        <f>SUM(E8,-E16)</f>
        <v>-7350</v>
      </c>
      <c r="F19" s="1">
        <f>SUM(F8+ F16)</f>
        <v>56847.479999999996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30" sqref="E30"/>
    </sheetView>
  </sheetViews>
  <sheetFormatPr defaultRowHeight="15" x14ac:dyDescent="0.25"/>
  <cols>
    <col min="2" max="2" width="23.140625" bestFit="1" customWidth="1"/>
    <col min="3" max="3" width="13.140625" bestFit="1" customWidth="1"/>
    <col min="4" max="4" width="14.425781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55</v>
      </c>
      <c r="B1" s="25"/>
      <c r="C1" s="22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20.25" thickBot="1" x14ac:dyDescent="0.35">
      <c r="A3" s="4"/>
      <c r="B3" s="17" t="s">
        <v>12</v>
      </c>
      <c r="C3" s="26"/>
      <c r="D3" s="4"/>
      <c r="E3" s="26"/>
      <c r="F3" s="4"/>
    </row>
    <row r="4" spans="1:6" ht="15.75" thickTop="1" x14ac:dyDescent="0.25">
      <c r="A4" s="4"/>
      <c r="B4" s="13" t="s">
        <v>56</v>
      </c>
      <c r="C4" s="16">
        <v>12000</v>
      </c>
      <c r="D4" s="15">
        <v>10050</v>
      </c>
      <c r="E4" s="16">
        <v>11000</v>
      </c>
      <c r="F4" s="15">
        <f>SUM(D4-E4)</f>
        <v>-950</v>
      </c>
    </row>
    <row r="5" spans="1:6" x14ac:dyDescent="0.25">
      <c r="A5" s="4"/>
      <c r="B5" s="13" t="s">
        <v>57</v>
      </c>
      <c r="C5" s="16">
        <v>0</v>
      </c>
      <c r="D5" s="15">
        <v>0</v>
      </c>
      <c r="E5" s="16">
        <v>2000</v>
      </c>
      <c r="F5" s="15">
        <f>SUM(D5-E5)</f>
        <v>-2000</v>
      </c>
    </row>
    <row r="6" spans="1:6" x14ac:dyDescent="0.25">
      <c r="A6" s="4"/>
      <c r="B6" s="9"/>
      <c r="C6" s="27"/>
      <c r="D6" s="7"/>
      <c r="E6" s="27"/>
      <c r="F6" s="7"/>
    </row>
    <row r="7" spans="1:6" ht="16.5" x14ac:dyDescent="0.25">
      <c r="A7" s="4"/>
      <c r="B7" s="3" t="s">
        <v>20</v>
      </c>
      <c r="C7" s="2">
        <f>SUM(C4:C6)</f>
        <v>12000</v>
      </c>
      <c r="D7" s="1">
        <f>SUM(D4:D6)</f>
        <v>10050</v>
      </c>
      <c r="E7" s="2">
        <f>SUM(E4:E6)</f>
        <v>13000</v>
      </c>
      <c r="F7" s="1">
        <f>SUM(D7-E7)</f>
        <v>-2950</v>
      </c>
    </row>
    <row r="8" spans="1:6" x14ac:dyDescent="0.25">
      <c r="A8" s="4"/>
      <c r="B8" s="13"/>
      <c r="C8" s="26"/>
      <c r="D8" s="4"/>
      <c r="E8" s="26"/>
      <c r="F8" s="4"/>
    </row>
    <row r="9" spans="1:6" ht="20.25" thickBot="1" x14ac:dyDescent="0.35">
      <c r="A9" s="4"/>
      <c r="B9" s="17" t="s">
        <v>10</v>
      </c>
      <c r="C9" s="26"/>
      <c r="D9" s="4"/>
      <c r="E9" s="26"/>
      <c r="F9" s="4"/>
    </row>
    <row r="10" spans="1:6" ht="15.75" thickTop="1" x14ac:dyDescent="0.25">
      <c r="A10" s="4"/>
      <c r="B10" s="9"/>
      <c r="C10" s="27"/>
      <c r="D10" s="7"/>
      <c r="E10" s="27"/>
      <c r="F10" s="7"/>
    </row>
    <row r="11" spans="1:6" ht="16.5" x14ac:dyDescent="0.25">
      <c r="A11" s="4"/>
      <c r="B11" s="3" t="s">
        <v>22</v>
      </c>
      <c r="C11" s="2">
        <f>SUM(C10:C10)</f>
        <v>0</v>
      </c>
      <c r="D11" s="1">
        <f>SUM(D10:D10)</f>
        <v>0</v>
      </c>
      <c r="E11" s="2">
        <f>SUM(E10:E10)</f>
        <v>0</v>
      </c>
      <c r="F11" s="1">
        <f>SUM(F10:F10)</f>
        <v>0</v>
      </c>
    </row>
    <row r="12" spans="1:6" ht="16.5" x14ac:dyDescent="0.25">
      <c r="A12" s="4"/>
      <c r="B12" s="28"/>
      <c r="C12" s="29"/>
      <c r="D12" s="14"/>
      <c r="E12" s="29"/>
      <c r="F12" s="14"/>
    </row>
    <row r="13" spans="1:6" x14ac:dyDescent="0.25">
      <c r="A13" s="4"/>
      <c r="B13" s="9"/>
      <c r="C13" s="27"/>
      <c r="D13" s="7"/>
      <c r="E13" s="27"/>
      <c r="F13" s="7"/>
    </row>
    <row r="14" spans="1:6" ht="16.5" x14ac:dyDescent="0.25">
      <c r="A14" s="4"/>
      <c r="B14" s="3" t="s">
        <v>0</v>
      </c>
      <c r="C14" s="2">
        <f>SUM(C7,-C11)</f>
        <v>12000</v>
      </c>
      <c r="D14" s="1">
        <f>SUM(D7,-D11)</f>
        <v>10050</v>
      </c>
      <c r="E14" s="2">
        <f>SUM(E7,-E11)</f>
        <v>13000</v>
      </c>
      <c r="F14" s="1">
        <f>SUM(F7, - F11)</f>
        <v>-2950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workbookViewId="0">
      <selection activeCell="F30" sqref="F30"/>
    </sheetView>
  </sheetViews>
  <sheetFormatPr defaultRowHeight="15" x14ac:dyDescent="0.25"/>
  <cols>
    <col min="2" max="2" width="34.140625" bestFit="1" customWidth="1"/>
    <col min="3" max="3" width="13.140625" bestFit="1" customWidth="1"/>
    <col min="4" max="4" width="14.42578125" bestFit="1" customWidth="1"/>
    <col min="5" max="5" width="13.140625" bestFit="1" customWidth="1"/>
    <col min="6" max="6" width="20.28515625" bestFit="1" customWidth="1"/>
  </cols>
  <sheetData>
    <row r="1" spans="1:6" ht="23.25" thickBot="1" x14ac:dyDescent="0.35">
      <c r="A1" s="25" t="s">
        <v>3</v>
      </c>
      <c r="B1" s="25"/>
      <c r="C1" s="22" t="s">
        <v>15</v>
      </c>
      <c r="D1" s="21" t="s">
        <v>16</v>
      </c>
      <c r="E1" s="22" t="s">
        <v>13</v>
      </c>
      <c r="F1" s="19" t="s">
        <v>17</v>
      </c>
    </row>
    <row r="2" spans="1:6" ht="15.75" thickTop="1" x14ac:dyDescent="0.25">
      <c r="A2" s="4"/>
      <c r="B2" s="4"/>
      <c r="C2" s="26"/>
      <c r="D2" s="4"/>
      <c r="E2" s="26"/>
      <c r="F2" s="4"/>
    </row>
    <row r="3" spans="1:6" ht="19.5" x14ac:dyDescent="0.3">
      <c r="A3" s="4"/>
      <c r="B3" s="46" t="s">
        <v>12</v>
      </c>
      <c r="C3" s="26"/>
      <c r="D3" s="4"/>
      <c r="E3" s="26"/>
      <c r="F3" s="4"/>
    </row>
    <row r="4" spans="1:6" x14ac:dyDescent="0.25">
      <c r="B4" s="13" t="s">
        <v>58</v>
      </c>
      <c r="C4" s="16">
        <v>0</v>
      </c>
      <c r="D4" s="15">
        <v>0</v>
      </c>
      <c r="E4" s="16">
        <v>0</v>
      </c>
      <c r="F4" s="15">
        <v>0</v>
      </c>
    </row>
    <row r="5" spans="1:6" x14ac:dyDescent="0.25">
      <c r="B5" s="13" t="s">
        <v>59</v>
      </c>
      <c r="C5" s="16">
        <v>0</v>
      </c>
      <c r="D5" s="15">
        <v>0</v>
      </c>
      <c r="E5" s="16">
        <v>0</v>
      </c>
      <c r="F5" s="15">
        <f>SUM(D5-E5)</f>
        <v>0</v>
      </c>
    </row>
    <row r="6" spans="1:6" x14ac:dyDescent="0.25">
      <c r="B6" s="13" t="s">
        <v>60</v>
      </c>
      <c r="C6" s="16">
        <v>0</v>
      </c>
      <c r="D6" s="15">
        <v>23</v>
      </c>
      <c r="E6" s="16">
        <v>0</v>
      </c>
      <c r="F6" s="15">
        <v>0</v>
      </c>
    </row>
    <row r="7" spans="1:6" x14ac:dyDescent="0.25">
      <c r="A7" s="4"/>
      <c r="B7" s="38" t="s">
        <v>61</v>
      </c>
      <c r="C7" s="36">
        <v>0</v>
      </c>
      <c r="D7" s="37">
        <v>0</v>
      </c>
      <c r="E7" s="36">
        <v>0</v>
      </c>
      <c r="F7" s="37">
        <v>0</v>
      </c>
    </row>
    <row r="8" spans="1:6" x14ac:dyDescent="0.25">
      <c r="A8" s="4"/>
      <c r="B8" s="38" t="s">
        <v>62</v>
      </c>
      <c r="C8" s="36">
        <v>0</v>
      </c>
      <c r="D8" s="37">
        <v>9700</v>
      </c>
      <c r="E8" s="36">
        <v>0</v>
      </c>
      <c r="F8" s="37">
        <f>SUM(D8-E8)</f>
        <v>9700</v>
      </c>
    </row>
    <row r="9" spans="1:6" x14ac:dyDescent="0.25">
      <c r="A9" s="4"/>
      <c r="B9" s="9"/>
      <c r="C9" s="2"/>
      <c r="D9" s="1"/>
      <c r="E9" s="2"/>
      <c r="F9" s="7"/>
    </row>
    <row r="10" spans="1:6" ht="16.5" x14ac:dyDescent="0.25">
      <c r="A10" s="4"/>
      <c r="B10" s="3" t="s">
        <v>20</v>
      </c>
      <c r="C10" s="2">
        <f>SUM(C4:C9)</f>
        <v>0</v>
      </c>
      <c r="D10" s="1">
        <f>SUM(D4:D9)</f>
        <v>9723</v>
      </c>
      <c r="E10" s="2">
        <f>SUM(E4:E9)</f>
        <v>0</v>
      </c>
      <c r="F10" s="1">
        <f>SUM(D10-E10)</f>
        <v>9723</v>
      </c>
    </row>
    <row r="11" spans="1:6" x14ac:dyDescent="0.25">
      <c r="A11" s="4"/>
      <c r="B11" s="13"/>
      <c r="C11" s="26"/>
      <c r="D11" s="4"/>
      <c r="E11" s="26"/>
      <c r="F11" s="4"/>
    </row>
    <row r="12" spans="1:6" ht="20.25" thickBot="1" x14ac:dyDescent="0.35">
      <c r="A12" s="4"/>
      <c r="B12" s="17" t="s">
        <v>10</v>
      </c>
      <c r="C12" s="26"/>
      <c r="D12" s="4"/>
      <c r="E12" s="26"/>
      <c r="F12" s="4"/>
    </row>
    <row r="13" spans="1:6" ht="15.75" thickTop="1" x14ac:dyDescent="0.25">
      <c r="A13" s="4"/>
      <c r="B13" s="13" t="s">
        <v>63</v>
      </c>
      <c r="C13" s="16">
        <v>500</v>
      </c>
      <c r="D13" s="15">
        <v>0</v>
      </c>
      <c r="E13" s="16">
        <v>500</v>
      </c>
      <c r="F13" s="15">
        <f>SUM(E13-D13)</f>
        <v>500</v>
      </c>
    </row>
    <row r="14" spans="1:6" x14ac:dyDescent="0.25">
      <c r="A14" s="4"/>
      <c r="B14" s="13" t="s">
        <v>64</v>
      </c>
      <c r="C14" s="16">
        <v>300</v>
      </c>
      <c r="D14" s="15">
        <v>0</v>
      </c>
      <c r="E14" s="16">
        <v>300</v>
      </c>
      <c r="F14" s="15">
        <f>SUM(E14-D14)</f>
        <v>300</v>
      </c>
    </row>
    <row r="15" spans="1:6" x14ac:dyDescent="0.25">
      <c r="A15" s="4"/>
      <c r="B15" s="13" t="s">
        <v>65</v>
      </c>
      <c r="C15" s="16">
        <v>1500</v>
      </c>
      <c r="D15" s="15">
        <v>750</v>
      </c>
      <c r="E15" s="16">
        <v>1500</v>
      </c>
      <c r="F15" s="15">
        <f>SUM(E15-D15)</f>
        <v>750</v>
      </c>
    </row>
    <row r="16" spans="1:6" x14ac:dyDescent="0.25">
      <c r="A16" s="4"/>
      <c r="B16" s="13" t="s">
        <v>66</v>
      </c>
      <c r="C16" s="16">
        <v>500</v>
      </c>
      <c r="D16" s="15">
        <v>0</v>
      </c>
      <c r="E16" s="16">
        <v>500</v>
      </c>
      <c r="F16" s="15">
        <v>500</v>
      </c>
    </row>
    <row r="17" spans="1:6" x14ac:dyDescent="0.25">
      <c r="A17" s="4"/>
      <c r="B17" s="13" t="s">
        <v>67</v>
      </c>
      <c r="C17" s="16">
        <v>10050</v>
      </c>
      <c r="D17" s="15">
        <v>1020.69</v>
      </c>
      <c r="E17" s="16">
        <v>1150</v>
      </c>
      <c r="F17" s="15">
        <f>SUM(E17-D17)</f>
        <v>129.30999999999995</v>
      </c>
    </row>
    <row r="18" spans="1:6" x14ac:dyDescent="0.25">
      <c r="A18" s="4"/>
      <c r="B18" s="13" t="s">
        <v>68</v>
      </c>
      <c r="C18" s="16">
        <v>200</v>
      </c>
      <c r="D18" s="15">
        <v>3.48</v>
      </c>
      <c r="E18" s="16">
        <v>200</v>
      </c>
      <c r="F18" s="15">
        <f>SUM(E18-D18)</f>
        <v>196.52</v>
      </c>
    </row>
    <row r="19" spans="1:6" x14ac:dyDescent="0.25">
      <c r="A19" s="4"/>
      <c r="B19" s="13" t="s">
        <v>69</v>
      </c>
      <c r="C19" s="16">
        <v>3500</v>
      </c>
      <c r="D19" s="15">
        <v>5063.49</v>
      </c>
      <c r="E19" s="16">
        <v>3500</v>
      </c>
      <c r="F19" s="15">
        <f>SUM(E19-D19)</f>
        <v>-1563.4899999999998</v>
      </c>
    </row>
    <row r="20" spans="1:6" x14ac:dyDescent="0.25">
      <c r="A20" s="4"/>
      <c r="B20" s="13" t="s">
        <v>70</v>
      </c>
      <c r="C20" s="16">
        <v>400</v>
      </c>
      <c r="D20" s="15">
        <v>0</v>
      </c>
      <c r="E20" s="16">
        <v>400</v>
      </c>
      <c r="F20" s="15">
        <f>SUM(E20-D20)</f>
        <v>400</v>
      </c>
    </row>
    <row r="21" spans="1:6" x14ac:dyDescent="0.25">
      <c r="A21" s="4"/>
      <c r="B21" s="13" t="s">
        <v>58</v>
      </c>
      <c r="C21" s="16">
        <v>1000</v>
      </c>
      <c r="D21" s="15">
        <v>0</v>
      </c>
      <c r="E21" s="16">
        <v>1000</v>
      </c>
      <c r="F21" s="15">
        <v>1000</v>
      </c>
    </row>
    <row r="22" spans="1:6" x14ac:dyDescent="0.25">
      <c r="A22" s="4"/>
      <c r="B22" s="13" t="s">
        <v>71</v>
      </c>
      <c r="C22" s="16">
        <v>2800</v>
      </c>
      <c r="D22" s="15">
        <v>0</v>
      </c>
      <c r="E22" s="16">
        <v>2900</v>
      </c>
      <c r="F22" s="15">
        <f>SUM(E22-D22)</f>
        <v>2900</v>
      </c>
    </row>
    <row r="23" spans="1:6" x14ac:dyDescent="0.25">
      <c r="A23" s="4"/>
      <c r="B23" s="13" t="s">
        <v>72</v>
      </c>
      <c r="C23" s="16">
        <v>0</v>
      </c>
      <c r="D23" s="15">
        <v>0</v>
      </c>
      <c r="E23" s="16">
        <v>0</v>
      </c>
      <c r="F23" s="15">
        <f>SUM(E23-D23)</f>
        <v>0</v>
      </c>
    </row>
    <row r="24" spans="1:6" x14ac:dyDescent="0.25">
      <c r="A24" s="4"/>
      <c r="B24" s="13" t="s">
        <v>73</v>
      </c>
      <c r="C24" s="16">
        <v>0</v>
      </c>
      <c r="D24" s="15">
        <v>0</v>
      </c>
      <c r="E24" s="16">
        <v>0</v>
      </c>
      <c r="F24" s="15">
        <v>0</v>
      </c>
    </row>
    <row r="25" spans="1:6" x14ac:dyDescent="0.25">
      <c r="A25" s="4"/>
      <c r="B25" s="13" t="s">
        <v>74</v>
      </c>
      <c r="C25" s="16">
        <v>0</v>
      </c>
      <c r="D25" s="15">
        <v>9400</v>
      </c>
      <c r="E25" s="16">
        <v>0</v>
      </c>
      <c r="F25" s="15">
        <f>SUM(E25-D25)</f>
        <v>-9400</v>
      </c>
    </row>
    <row r="26" spans="1:6" x14ac:dyDescent="0.25">
      <c r="A26" s="4"/>
      <c r="B26" s="13" t="s">
        <v>75</v>
      </c>
      <c r="C26" s="16">
        <v>5000</v>
      </c>
      <c r="D26" s="15">
        <v>4704.0600000000004</v>
      </c>
      <c r="E26" s="16">
        <v>0</v>
      </c>
      <c r="F26" s="15">
        <f>SUM(E26-D26)</f>
        <v>-4704.0600000000004</v>
      </c>
    </row>
    <row r="27" spans="1:6" x14ac:dyDescent="0.25">
      <c r="A27" s="4"/>
      <c r="B27" s="13" t="s">
        <v>76</v>
      </c>
      <c r="C27" s="16">
        <v>3000</v>
      </c>
      <c r="D27" s="15">
        <v>583.79</v>
      </c>
      <c r="E27" s="16">
        <v>0</v>
      </c>
      <c r="F27" s="15">
        <f>SUM(E27-D27)</f>
        <v>-583.79</v>
      </c>
    </row>
    <row r="28" spans="1:6" x14ac:dyDescent="0.25">
      <c r="A28" s="4"/>
      <c r="B28" s="9"/>
      <c r="C28" s="27"/>
      <c r="D28" s="7"/>
      <c r="E28" s="27"/>
      <c r="F28" s="7"/>
    </row>
    <row r="29" spans="1:6" ht="16.5" x14ac:dyDescent="0.25">
      <c r="A29" s="4"/>
      <c r="B29" s="3" t="s">
        <v>22</v>
      </c>
      <c r="C29" s="2">
        <f>SUM(C13:C28)</f>
        <v>28750</v>
      </c>
      <c r="D29" s="1">
        <f>SUM(D13:D28)</f>
        <v>21525.510000000002</v>
      </c>
      <c r="E29" s="2">
        <f>SUM(E13:E28)</f>
        <v>11950</v>
      </c>
      <c r="F29" s="1">
        <f>SUM(E29-D29)</f>
        <v>-9575.510000000002</v>
      </c>
    </row>
    <row r="30" spans="1:6" ht="16.5" x14ac:dyDescent="0.25">
      <c r="A30" s="4"/>
      <c r="B30" s="28"/>
      <c r="C30" s="29"/>
      <c r="D30" s="14"/>
      <c r="E30" s="29"/>
      <c r="F30" s="14"/>
    </row>
    <row r="31" spans="1:6" x14ac:dyDescent="0.25">
      <c r="A31" s="4"/>
      <c r="B31" s="9"/>
      <c r="C31" s="27"/>
      <c r="D31" s="7"/>
      <c r="E31" s="27"/>
      <c r="F31" s="7"/>
    </row>
    <row r="32" spans="1:6" ht="16.5" x14ac:dyDescent="0.25">
      <c r="A32" s="4"/>
      <c r="B32" s="3" t="s">
        <v>0</v>
      </c>
      <c r="C32" s="2">
        <f>SUM(C10,-C29)</f>
        <v>-28750</v>
      </c>
      <c r="D32" s="1">
        <f>SUM(D10,-D29)</f>
        <v>-11802.510000000002</v>
      </c>
      <c r="E32" s="2">
        <f>SUM(E10,-E29)</f>
        <v>-11950</v>
      </c>
      <c r="F32" s="1">
        <f>SUM(D32-E32)</f>
        <v>147.48999999999796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workbookViewId="0">
      <selection activeCell="F21" sqref="F21"/>
    </sheetView>
  </sheetViews>
  <sheetFormatPr defaultRowHeight="15" x14ac:dyDescent="0.25"/>
  <cols>
    <col min="2" max="2" width="30.140625" bestFit="1" customWidth="1"/>
    <col min="3" max="3" width="13.140625" bestFit="1" customWidth="1"/>
    <col min="4" max="4" width="13.85546875" bestFit="1" customWidth="1"/>
    <col min="5" max="5" width="13.140625" bestFit="1" customWidth="1"/>
    <col min="6" max="6" width="20.28515625" style="4" bestFit="1" customWidth="1"/>
  </cols>
  <sheetData>
    <row r="1" spans="1:6" ht="21" thickBot="1" x14ac:dyDescent="0.35">
      <c r="A1" s="47" t="s">
        <v>18</v>
      </c>
      <c r="B1" s="47"/>
      <c r="C1" s="22" t="s">
        <v>15</v>
      </c>
      <c r="D1" s="21" t="s">
        <v>80</v>
      </c>
      <c r="E1" s="22" t="s">
        <v>13</v>
      </c>
      <c r="F1" s="4" t="s">
        <v>17</v>
      </c>
    </row>
    <row r="2" spans="1:6" ht="15.75" thickTop="1" x14ac:dyDescent="0.25">
      <c r="A2" s="4"/>
      <c r="B2" s="4"/>
      <c r="C2" s="26"/>
      <c r="D2" s="4"/>
      <c r="E2" s="26"/>
    </row>
    <row r="3" spans="1:6" ht="20.25" thickBot="1" x14ac:dyDescent="0.35">
      <c r="A3" s="4"/>
      <c r="B3" s="17" t="s">
        <v>12</v>
      </c>
      <c r="C3" s="26"/>
      <c r="D3" s="4"/>
      <c r="E3" s="26"/>
    </row>
    <row r="4" spans="1:6" ht="15.75" thickTop="1" x14ac:dyDescent="0.25">
      <c r="A4" s="4"/>
      <c r="B4" s="13" t="s">
        <v>24</v>
      </c>
      <c r="C4" s="16">
        <v>4000</v>
      </c>
      <c r="D4" s="15">
        <v>2800</v>
      </c>
      <c r="E4" s="16">
        <v>4000</v>
      </c>
      <c r="F4" s="15">
        <f>SUM(D4-E4)</f>
        <v>-1200</v>
      </c>
    </row>
    <row r="5" spans="1:6" x14ac:dyDescent="0.25">
      <c r="A5" s="4"/>
      <c r="B5" s="13" t="s">
        <v>77</v>
      </c>
      <c r="C5" s="16">
        <v>4000</v>
      </c>
      <c r="D5" s="31">
        <v>4690</v>
      </c>
      <c r="E5" s="16">
        <v>4000</v>
      </c>
      <c r="F5" s="15">
        <f>SUM(D5-E5)</f>
        <v>690</v>
      </c>
    </row>
    <row r="6" spans="1:6" x14ac:dyDescent="0.25">
      <c r="A6" s="4"/>
      <c r="B6" s="13" t="s">
        <v>27</v>
      </c>
      <c r="C6" s="16">
        <v>4000</v>
      </c>
      <c r="D6" s="15">
        <v>960</v>
      </c>
      <c r="E6" s="16">
        <v>4000</v>
      </c>
      <c r="F6" s="15">
        <f>SUM(D6-E6)</f>
        <v>-3040</v>
      </c>
    </row>
    <row r="7" spans="1:6" x14ac:dyDescent="0.25">
      <c r="A7" s="4"/>
      <c r="B7" s="13" t="s">
        <v>78</v>
      </c>
      <c r="C7" s="16">
        <v>15000</v>
      </c>
      <c r="D7" s="31">
        <v>6710.7</v>
      </c>
      <c r="E7" s="16">
        <v>20500</v>
      </c>
      <c r="F7" s="15">
        <f>SUM(D7-E7)</f>
        <v>-13789.3</v>
      </c>
    </row>
    <row r="8" spans="1:6" x14ac:dyDescent="0.25">
      <c r="A8" s="4"/>
      <c r="B8" s="13" t="s">
        <v>82</v>
      </c>
      <c r="C8" s="16">
        <v>2500</v>
      </c>
      <c r="D8" s="31" t="s">
        <v>29</v>
      </c>
      <c r="E8" s="18" t="s">
        <v>29</v>
      </c>
      <c r="F8" s="31" t="s">
        <v>29</v>
      </c>
    </row>
    <row r="9" spans="1:6" x14ac:dyDescent="0.25">
      <c r="A9" s="4"/>
      <c r="B9" s="13" t="s">
        <v>79</v>
      </c>
      <c r="C9" s="16">
        <v>10000</v>
      </c>
      <c r="D9" s="15">
        <v>8900</v>
      </c>
      <c r="E9" s="16">
        <v>10000</v>
      </c>
      <c r="F9" s="15">
        <f>SUM(D9-E9)</f>
        <v>-1100</v>
      </c>
    </row>
    <row r="10" spans="1:6" x14ac:dyDescent="0.25">
      <c r="A10" s="4"/>
      <c r="B10" s="9"/>
      <c r="C10" s="27"/>
      <c r="D10" s="7"/>
      <c r="E10" s="27"/>
      <c r="F10" s="48"/>
    </row>
    <row r="11" spans="1:6" ht="16.5" x14ac:dyDescent="0.25">
      <c r="A11" s="4"/>
      <c r="B11" s="3" t="s">
        <v>20</v>
      </c>
      <c r="C11" s="2">
        <f>SUM(C4:C10)</f>
        <v>39500</v>
      </c>
      <c r="D11" s="1">
        <f>SUM(D4:D10)</f>
        <v>24060.7</v>
      </c>
      <c r="E11" s="2">
        <f>SUM(E4:E10)</f>
        <v>42500</v>
      </c>
      <c r="F11" s="49">
        <f>SUM(D11-E11)</f>
        <v>-18439.3</v>
      </c>
    </row>
    <row r="12" spans="1:6" x14ac:dyDescent="0.25">
      <c r="A12" s="4"/>
      <c r="B12" s="13"/>
      <c r="C12" s="26"/>
      <c r="D12" s="4"/>
      <c r="E12" s="26"/>
      <c r="F12" s="50"/>
    </row>
    <row r="13" spans="1:6" ht="20.25" thickBot="1" x14ac:dyDescent="0.35">
      <c r="A13" s="4"/>
      <c r="B13" s="17" t="s">
        <v>10</v>
      </c>
      <c r="C13" s="26"/>
      <c r="D13" s="4"/>
      <c r="E13" s="26"/>
    </row>
    <row r="14" spans="1:6" ht="15.75" thickTop="1" x14ac:dyDescent="0.25">
      <c r="A14" s="4"/>
      <c r="B14" s="13" t="s">
        <v>24</v>
      </c>
      <c r="C14" s="16">
        <v>4000</v>
      </c>
      <c r="D14" s="15">
        <v>1923.75</v>
      </c>
      <c r="E14" s="16">
        <v>5000</v>
      </c>
      <c r="F14" s="15">
        <f>SUM(E14-D14)</f>
        <v>3076.25</v>
      </c>
    </row>
    <row r="15" spans="1:6" x14ac:dyDescent="0.25">
      <c r="A15" s="4"/>
      <c r="B15" s="13" t="s">
        <v>77</v>
      </c>
      <c r="C15" s="16">
        <v>4000</v>
      </c>
      <c r="D15" s="15">
        <v>3094.86</v>
      </c>
      <c r="E15" s="16">
        <v>5000</v>
      </c>
      <c r="F15" s="15">
        <f>SUM(E15-D15)</f>
        <v>1905.1399999999999</v>
      </c>
    </row>
    <row r="16" spans="1:6" x14ac:dyDescent="0.25">
      <c r="A16" s="4"/>
      <c r="B16" s="13" t="s">
        <v>27</v>
      </c>
      <c r="C16" s="16">
        <v>4000</v>
      </c>
      <c r="D16" s="31">
        <v>0</v>
      </c>
      <c r="E16" s="16">
        <v>5000</v>
      </c>
      <c r="F16" s="15">
        <f>SUM(E16-D16)</f>
        <v>5000</v>
      </c>
    </row>
    <row r="17" spans="1:6" x14ac:dyDescent="0.25">
      <c r="A17" s="4"/>
      <c r="B17" s="13" t="s">
        <v>78</v>
      </c>
      <c r="C17" s="16">
        <v>20000</v>
      </c>
      <c r="D17" s="31">
        <v>24237.06</v>
      </c>
      <c r="E17" s="16">
        <v>25500</v>
      </c>
      <c r="F17" s="15">
        <f>SUM(E17-D17)</f>
        <v>1262.9399999999987</v>
      </c>
    </row>
    <row r="18" spans="1:6" x14ac:dyDescent="0.25">
      <c r="A18" s="4"/>
      <c r="B18" s="13" t="s">
        <v>84</v>
      </c>
      <c r="C18" s="16">
        <v>3000</v>
      </c>
      <c r="D18" s="31">
        <v>2204.7199999999998</v>
      </c>
      <c r="E18" s="16">
        <v>4000</v>
      </c>
      <c r="F18" s="15">
        <f>SUM(E18-D18)</f>
        <v>1795.2800000000002</v>
      </c>
    </row>
    <row r="19" spans="1:6" x14ac:dyDescent="0.25">
      <c r="A19" s="4"/>
      <c r="B19" s="13" t="s">
        <v>81</v>
      </c>
      <c r="C19" s="16">
        <v>3000</v>
      </c>
      <c r="D19" s="31" t="s">
        <v>29</v>
      </c>
      <c r="E19" s="18" t="s">
        <v>29</v>
      </c>
      <c r="F19" s="13" t="s">
        <v>29</v>
      </c>
    </row>
    <row r="20" spans="1:6" x14ac:dyDescent="0.25">
      <c r="A20" s="4"/>
      <c r="B20" s="13" t="s">
        <v>79</v>
      </c>
      <c r="C20" s="16">
        <v>10000</v>
      </c>
      <c r="D20" s="15">
        <v>7824.41</v>
      </c>
      <c r="E20" s="16">
        <v>10000</v>
      </c>
      <c r="F20" s="15">
        <f>SUM(E20-D20)</f>
        <v>2175.59</v>
      </c>
    </row>
    <row r="21" spans="1:6" x14ac:dyDescent="0.25">
      <c r="A21" s="4"/>
      <c r="B21" s="13" t="s">
        <v>83</v>
      </c>
      <c r="C21" s="16">
        <v>0</v>
      </c>
      <c r="D21" s="31" t="s">
        <v>29</v>
      </c>
      <c r="E21" s="16">
        <v>2000</v>
      </c>
      <c r="F21" s="13" t="s">
        <v>29</v>
      </c>
    </row>
    <row r="22" spans="1:6" x14ac:dyDescent="0.25">
      <c r="A22" s="4"/>
      <c r="B22" s="13" t="s">
        <v>51</v>
      </c>
      <c r="C22" s="16">
        <v>2000</v>
      </c>
      <c r="D22" s="15">
        <v>1936.08</v>
      </c>
      <c r="E22" s="16">
        <v>2000</v>
      </c>
      <c r="F22" s="15">
        <f>SUM(E22-D22)</f>
        <v>63.920000000000073</v>
      </c>
    </row>
    <row r="23" spans="1:6" x14ac:dyDescent="0.25">
      <c r="A23" s="4"/>
      <c r="B23" s="9"/>
      <c r="C23" s="27"/>
      <c r="D23" s="7"/>
      <c r="E23" s="27"/>
    </row>
    <row r="24" spans="1:6" ht="16.5" x14ac:dyDescent="0.25">
      <c r="A24" s="4"/>
      <c r="B24" s="3" t="s">
        <v>22</v>
      </c>
      <c r="C24" s="2">
        <f>SUM(C14:C23)</f>
        <v>50000</v>
      </c>
      <c r="D24" s="1">
        <f>SUM(D14:D23)</f>
        <v>41220.880000000005</v>
      </c>
      <c r="E24" s="2">
        <f>SUM(E14:E23)</f>
        <v>58500</v>
      </c>
      <c r="F24" s="49">
        <f>SUM(E24-D24)</f>
        <v>17279.119999999995</v>
      </c>
    </row>
    <row r="25" spans="1:6" ht="16.5" x14ac:dyDescent="0.25">
      <c r="A25" s="4"/>
      <c r="B25" s="28"/>
      <c r="C25" s="29"/>
      <c r="D25" s="14"/>
      <c r="E25" s="29"/>
      <c r="F25" s="50"/>
    </row>
    <row r="26" spans="1:6" x14ac:dyDescent="0.25">
      <c r="A26" s="4"/>
      <c r="B26" s="9"/>
      <c r="C26" s="27"/>
      <c r="D26" s="7"/>
      <c r="E26" s="27"/>
    </row>
    <row r="27" spans="1:6" ht="16.5" x14ac:dyDescent="0.25">
      <c r="A27" s="4"/>
      <c r="B27" s="3" t="s">
        <v>0</v>
      </c>
      <c r="C27" s="2">
        <f>SUM(C11,-C24)</f>
        <v>-10500</v>
      </c>
      <c r="D27" s="1">
        <f>SUM(D11,-D24)</f>
        <v>-17160.180000000004</v>
      </c>
      <c r="E27" s="2">
        <f>SUM(E11,-E24)</f>
        <v>-16000</v>
      </c>
      <c r="F27" s="49">
        <f>SUM(D27-E27)</f>
        <v>-1160.1800000000039</v>
      </c>
    </row>
    <row r="28" spans="1:6" x14ac:dyDescent="0.25">
      <c r="F28" s="50"/>
    </row>
  </sheetData>
  <mergeCells count="1">
    <mergeCell ref="A1:B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Budgetproposition</vt:lpstr>
      <vt:lpstr>GoT</vt:lpstr>
      <vt:lpstr>Medlemsverksamhet</vt:lpstr>
      <vt:lpstr>Föreningslokaler</vt:lpstr>
      <vt:lpstr>Föreningsprofilprodukter</vt:lpstr>
      <vt:lpstr>Uppsättning</vt:lpstr>
      <vt:lpstr>Medlemsavgift</vt:lpstr>
      <vt:lpstr>Administration</vt:lpstr>
      <vt:lpstr>SpexM</vt:lpstr>
      <vt:lpstr>LUS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Jinshu Pan</dc:creator>
  <cp:lastModifiedBy>Jinshu Pan</cp:lastModifiedBy>
  <dcterms:created xsi:type="dcterms:W3CDTF">2018-11-30T10:14:20Z</dcterms:created>
  <dcterms:modified xsi:type="dcterms:W3CDTF">2018-11-30T13:56:02Z</dcterms:modified>
</cp:coreProperties>
</file>